
<file path=[Content_Types].xml><?xml version="1.0" encoding="utf-8"?>
<Types xmlns="http://schemas.openxmlformats.org/package/2006/content-types"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png" ContentType="image/p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w_gallagher/Documents/BobGpersonal/"/>
    </mc:Choice>
  </mc:AlternateContent>
  <bookViews>
    <workbookView xWindow="0" yWindow="460" windowWidth="34060" windowHeight="21060" tabRatio="698"/>
  </bookViews>
  <sheets>
    <sheet name="Marketing Planner" sheetId="43" r:id="rId1"/>
  </sheets>
  <externalReferences>
    <externalReference r:id="rId2"/>
  </externalReferences>
  <definedNames>
    <definedName name="CIQWBGuid" hidden="1">"Consolidated Metrics Buildup_v18 XTZ.xlsx"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"A01"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41380.1143865741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MRR_2010">'[1]2010'!$A$2:$BA$247</definedName>
    <definedName name="MRR_2011">'[1]2011'!$A$3:$AY$390</definedName>
    <definedName name="MRR_2012">'[1]2012'!$A$3:$CE$559</definedName>
    <definedName name="MRREF2" localSheetId="0">#REF!</definedName>
    <definedName name="MRREF2">#REF!</definedName>
    <definedName name="MRRREF" localSheetId="0">#REF!</definedName>
    <definedName name="MRRREF">#REF!</definedName>
    <definedName name="SEGMENTNAME">[1]SegmentRegionReference!$A$3:$L$565</definedName>
    <definedName name="test" localSheetId="0">#REF!</definedName>
    <definedName name="test">#REF!</definedName>
    <definedName name="uuuuu" localSheetId="0">#REF!</definedName>
    <definedName name="uuuuu">#REF!</definedName>
    <definedName name="yyyyyyy" localSheetId="0">#REF!</definedName>
    <definedName name="yyyyyyy">#REF!</definedName>
    <definedName name="zzz" hidden="1">41529.476712963</definedName>
  </definedNames>
  <calcPr calcId="150001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6" i="43" l="1"/>
  <c r="D54" i="43"/>
  <c r="D55" i="43"/>
  <c r="D53" i="43"/>
  <c r="E55" i="43"/>
  <c r="D52" i="43"/>
  <c r="E54" i="43"/>
  <c r="D51" i="43"/>
  <c r="E53" i="43"/>
  <c r="D50" i="43"/>
  <c r="E52" i="43"/>
  <c r="D49" i="43"/>
  <c r="E51" i="43"/>
  <c r="D48" i="43"/>
  <c r="E50" i="43"/>
  <c r="D47" i="43"/>
  <c r="E49" i="43"/>
  <c r="D46" i="43"/>
  <c r="E48" i="43"/>
  <c r="D45" i="43"/>
  <c r="E47" i="43"/>
  <c r="D44" i="43"/>
  <c r="E46" i="43"/>
  <c r="D43" i="43"/>
  <c r="E45" i="43"/>
  <c r="D42" i="43"/>
  <c r="E44" i="43"/>
  <c r="D41" i="43"/>
  <c r="E43" i="43"/>
  <c r="D40" i="43"/>
  <c r="E42" i="43"/>
  <c r="D39" i="43"/>
  <c r="E41" i="43"/>
  <c r="D38" i="43"/>
  <c r="E40" i="43"/>
  <c r="D37" i="43"/>
  <c r="E39" i="43"/>
  <c r="D36" i="43"/>
  <c r="E38" i="43"/>
  <c r="D35" i="43"/>
  <c r="E37" i="43"/>
  <c r="D34" i="43"/>
  <c r="E36" i="43"/>
  <c r="D33" i="43"/>
  <c r="E35" i="43"/>
  <c r="D32" i="43"/>
  <c r="E34" i="43"/>
  <c r="D31" i="43"/>
  <c r="E33" i="43"/>
  <c r="D30" i="43"/>
  <c r="E32" i="43"/>
  <c r="D29" i="43"/>
  <c r="E31" i="43"/>
  <c r="D28" i="43"/>
  <c r="E30" i="43"/>
  <c r="D27" i="43"/>
  <c r="E29" i="43"/>
  <c r="D26" i="43"/>
  <c r="E28" i="43"/>
  <c r="D25" i="43"/>
  <c r="E27" i="43"/>
  <c r="D24" i="43"/>
  <c r="E26" i="43"/>
  <c r="D23" i="43"/>
  <c r="E25" i="43"/>
  <c r="D22" i="43"/>
  <c r="E24" i="43"/>
  <c r="D21" i="43"/>
  <c r="E23" i="43"/>
  <c r="D20" i="43"/>
  <c r="E22" i="43"/>
  <c r="D19" i="43"/>
  <c r="E21" i="43"/>
  <c r="D18" i="43"/>
  <c r="E20" i="43"/>
  <c r="E19" i="43"/>
  <c r="E18" i="43"/>
  <c r="F48" i="43"/>
  <c r="F49" i="43"/>
  <c r="F46" i="43"/>
  <c r="G49" i="43"/>
  <c r="F47" i="43"/>
  <c r="F44" i="43"/>
  <c r="G47" i="43"/>
  <c r="F55" i="43"/>
  <c r="F54" i="43"/>
  <c r="F52" i="43"/>
  <c r="G55" i="43"/>
  <c r="F51" i="43"/>
  <c r="G54" i="43"/>
  <c r="F43" i="43"/>
  <c r="F40" i="43"/>
  <c r="G43" i="43"/>
  <c r="H55" i="43"/>
  <c r="I55" i="43"/>
  <c r="F45" i="43"/>
  <c r="G48" i="43"/>
  <c r="G46" i="43"/>
  <c r="F53" i="43"/>
  <c r="F50" i="43"/>
  <c r="G53" i="43"/>
  <c r="F42" i="43"/>
  <c r="F39" i="43"/>
  <c r="G42" i="43"/>
  <c r="H54" i="43"/>
  <c r="I54" i="43"/>
  <c r="G45" i="43"/>
  <c r="G52" i="43"/>
  <c r="F41" i="43"/>
  <c r="F38" i="43"/>
  <c r="G41" i="43"/>
  <c r="H53" i="43"/>
  <c r="I53" i="43"/>
  <c r="G44" i="43"/>
  <c r="G51" i="43"/>
  <c r="F37" i="43"/>
  <c r="G40" i="43"/>
  <c r="H52" i="43"/>
  <c r="I52" i="43"/>
  <c r="G50" i="43"/>
  <c r="F36" i="43"/>
  <c r="G39" i="43"/>
  <c r="H51" i="43"/>
  <c r="I51" i="43"/>
  <c r="F35" i="43"/>
  <c r="G38" i="43"/>
  <c r="H50" i="43"/>
  <c r="I50" i="43"/>
  <c r="F34" i="43"/>
  <c r="G37" i="43"/>
  <c r="H49" i="43"/>
  <c r="I49" i="43"/>
  <c r="F33" i="43"/>
  <c r="G36" i="43"/>
  <c r="H48" i="43"/>
  <c r="I48" i="43"/>
  <c r="F32" i="43"/>
  <c r="G35" i="43"/>
  <c r="H47" i="43"/>
  <c r="I47" i="43"/>
  <c r="F31" i="43"/>
  <c r="G34" i="43"/>
  <c r="H46" i="43"/>
  <c r="I46" i="43"/>
  <c r="F30" i="43"/>
  <c r="G33" i="43"/>
  <c r="H45" i="43"/>
  <c r="I45" i="43"/>
  <c r="F29" i="43"/>
  <c r="G32" i="43"/>
  <c r="H44" i="43"/>
  <c r="I44" i="43"/>
  <c r="F28" i="43"/>
  <c r="G31" i="43"/>
  <c r="H43" i="43"/>
  <c r="I43" i="43"/>
  <c r="F27" i="43"/>
  <c r="G30" i="43"/>
  <c r="H42" i="43"/>
  <c r="I42" i="43"/>
  <c r="F26" i="43"/>
  <c r="G29" i="43"/>
  <c r="H41" i="43"/>
  <c r="I41" i="43"/>
  <c r="F25" i="43"/>
  <c r="G28" i="43"/>
  <c r="H40" i="43"/>
  <c r="I40" i="43"/>
  <c r="F24" i="43"/>
  <c r="G27" i="43"/>
  <c r="H39" i="43"/>
  <c r="I39" i="43"/>
  <c r="F23" i="43"/>
  <c r="G26" i="43"/>
  <c r="H38" i="43"/>
  <c r="I38" i="43"/>
  <c r="F22" i="43"/>
  <c r="G25" i="43"/>
  <c r="H37" i="43"/>
  <c r="I37" i="43"/>
  <c r="F21" i="43"/>
  <c r="G24" i="43"/>
  <c r="H36" i="43"/>
  <c r="I36" i="43"/>
  <c r="F20" i="43"/>
  <c r="G23" i="43"/>
  <c r="H35" i="43"/>
  <c r="I35" i="43"/>
  <c r="F19" i="43"/>
  <c r="G22" i="43"/>
  <c r="H34" i="43"/>
  <c r="I34" i="43"/>
  <c r="F18" i="43"/>
  <c r="G21" i="43"/>
  <c r="H33" i="43"/>
  <c r="I33" i="43"/>
  <c r="G20" i="43"/>
  <c r="H32" i="43"/>
  <c r="I32" i="43"/>
  <c r="G19" i="43"/>
  <c r="H31" i="43"/>
  <c r="I31" i="43"/>
  <c r="G18" i="43"/>
  <c r="H30" i="43"/>
  <c r="I30" i="43"/>
  <c r="H29" i="43"/>
  <c r="I29" i="43"/>
  <c r="H28" i="43"/>
  <c r="I28" i="43"/>
  <c r="H27" i="43"/>
  <c r="I27" i="43"/>
  <c r="H26" i="43"/>
  <c r="I26" i="43"/>
  <c r="H25" i="43"/>
  <c r="I25" i="43"/>
  <c r="H24" i="43"/>
  <c r="I24" i="43"/>
  <c r="H23" i="43"/>
  <c r="I23" i="43"/>
  <c r="H22" i="43"/>
  <c r="I22" i="43"/>
  <c r="H21" i="43"/>
  <c r="I21" i="43"/>
  <c r="H20" i="43"/>
  <c r="I20" i="43"/>
  <c r="H19" i="43"/>
  <c r="I19" i="43"/>
  <c r="H18" i="43"/>
  <c r="I18" i="43"/>
  <c r="G9" i="43"/>
  <c r="F8" i="43"/>
  <c r="F7" i="43"/>
  <c r="G10" i="43"/>
  <c r="G8" i="43"/>
  <c r="I56" i="43"/>
  <c r="H56" i="43"/>
  <c r="D56" i="43"/>
  <c r="E56" i="43"/>
  <c r="F56" i="43"/>
  <c r="G56" i="43"/>
  <c r="G64" i="43"/>
  <c r="G65" i="43"/>
  <c r="F64" i="43"/>
  <c r="F65" i="43"/>
  <c r="E64" i="43"/>
  <c r="E65" i="43"/>
  <c r="D64" i="43"/>
  <c r="D65" i="43"/>
  <c r="C64" i="43"/>
  <c r="C65" i="43"/>
  <c r="B64" i="43"/>
  <c r="B65" i="43"/>
  <c r="G63" i="43"/>
  <c r="F63" i="43"/>
  <c r="E63" i="43"/>
  <c r="D63" i="43"/>
  <c r="C63" i="43"/>
  <c r="B63" i="43"/>
  <c r="G13" i="43"/>
  <c r="F13" i="43"/>
  <c r="E13" i="43"/>
  <c r="D13" i="43"/>
  <c r="C13" i="43"/>
</calcChain>
</file>

<file path=xl/sharedStrings.xml><?xml version="1.0" encoding="utf-8"?>
<sst xmlns="http://schemas.openxmlformats.org/spreadsheetml/2006/main" count="20" uniqueCount="20">
  <si>
    <t>MQL</t>
  </si>
  <si>
    <t>SAL</t>
  </si>
  <si>
    <t>SQL</t>
  </si>
  <si>
    <t>Raw</t>
  </si>
  <si>
    <t>Customer</t>
  </si>
  <si>
    <t>Inquiry</t>
  </si>
  <si>
    <t>Revenue</t>
  </si>
  <si>
    <t>Duration for this stage (months)</t>
  </si>
  <si>
    <t>Conversion from this stage to next</t>
  </si>
  <si>
    <t>Cumulative conversion from Raw</t>
  </si>
  <si>
    <t>Marketing</t>
  </si>
  <si>
    <t>Sales</t>
  </si>
  <si>
    <t>New Customers Required for $ Goal</t>
  </si>
  <si>
    <t>Marketing Contribution</t>
  </si>
  <si>
    <t>Revenue Contribution</t>
  </si>
  <si>
    <t>Time from raw to closed won (months)</t>
  </si>
  <si>
    <t>Average Deal Size</t>
  </si>
  <si>
    <t>2015  New Business Target</t>
  </si>
  <si>
    <t>Percent of leads expected from Sales vs. Marketing</t>
  </si>
  <si>
    <t>Demand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</si>
</sst>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[$-409]mmmm\-yy;@"/>
    <numFmt numFmtId="168" formatCode="_(* #,##0_);_(* \(#,##0\);_(* &quot;-&quot;??_);_(@_)"/>
    <numFmt numFmtId="169" formatCode="0.000%"/>
    <numFmt numFmtId="170" formatCode="_(&quot;$&quot;* #,##0_);_(&quot;$&quot;* \(#,##0\);_(&quot;$&quot;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4F385"/>
        <bgColor indexed="64"/>
      </patternFill>
    </fill>
    <fill>
      <patternFill patternType="solid">
        <fgColor rgb="FFFBFE8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39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3" fillId="0" borderId="0"/>
    <xf numFmtId="0" fontId="8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3" fontId="11" fillId="0" borderId="0" xfId="1463" applyNumberFormat="1" applyFont="1" applyBorder="1" applyAlignment="1"/>
    <xf numFmtId="10" fontId="11" fillId="0" borderId="1" xfId="1463" applyNumberFormat="1" applyFont="1" applyBorder="1"/>
    <xf numFmtId="3" fontId="0" fillId="0" borderId="0" xfId="0" applyNumberFormat="1"/>
    <xf numFmtId="0" fontId="9" fillId="0" borderId="0" xfId="0" applyFont="1"/>
    <xf numFmtId="170" fontId="2" fillId="0" borderId="0" xfId="1856" applyNumberFormat="1" applyFont="1" applyAlignment="1">
      <alignment horizontal="right"/>
    </xf>
    <xf numFmtId="0" fontId="2" fillId="0" borderId="0" xfId="1856" applyNumberFormat="1" applyFont="1" applyAlignment="1">
      <alignment horizontal="right"/>
    </xf>
    <xf numFmtId="0" fontId="11" fillId="0" borderId="1" xfId="1463" applyNumberFormat="1" applyFont="1" applyFill="1" applyBorder="1" applyAlignment="1">
      <alignment horizontal="left"/>
    </xf>
    <xf numFmtId="0" fontId="13" fillId="0" borderId="0" xfId="1463" applyFont="1"/>
    <xf numFmtId="0" fontId="14" fillId="0" borderId="0" xfId="1463" applyFont="1" applyAlignment="1">
      <alignment horizontal="center"/>
    </xf>
    <xf numFmtId="0" fontId="13" fillId="0" borderId="0" xfId="1463" applyFont="1" applyAlignment="1">
      <alignment horizontal="center"/>
    </xf>
    <xf numFmtId="3" fontId="13" fillId="0" borderId="0" xfId="1463" applyNumberFormat="1" applyFont="1" applyAlignment="1">
      <alignment horizontal="center"/>
    </xf>
    <xf numFmtId="170" fontId="13" fillId="0" borderId="0" xfId="1856" applyNumberFormat="1" applyFont="1" applyAlignment="1">
      <alignment horizontal="center"/>
    </xf>
    <xf numFmtId="0" fontId="13" fillId="0" borderId="0" xfId="1463" applyFont="1" applyAlignment="1">
      <alignment horizontal="right"/>
    </xf>
    <xf numFmtId="168" fontId="13" fillId="0" borderId="0" xfId="1855" applyNumberFormat="1" applyFont="1" applyAlignment="1">
      <alignment horizontal="center"/>
    </xf>
    <xf numFmtId="168" fontId="13" fillId="0" borderId="0" xfId="1463" applyNumberFormat="1" applyFont="1"/>
    <xf numFmtId="169" fontId="13" fillId="0" borderId="0" xfId="1463" applyNumberFormat="1" applyFont="1" applyAlignment="1">
      <alignment horizontal="center"/>
    </xf>
    <xf numFmtId="3" fontId="13" fillId="0" borderId="0" xfId="1463" applyNumberFormat="1" applyFont="1"/>
    <xf numFmtId="0" fontId="13" fillId="0" borderId="1" xfId="1463" applyFont="1" applyBorder="1" applyAlignment="1">
      <alignment horizontal="center"/>
    </xf>
    <xf numFmtId="0" fontId="10" fillId="2" borderId="1" xfId="1463" applyFont="1" applyFill="1" applyBorder="1" applyAlignment="1">
      <alignment horizontal="center" wrapText="1"/>
    </xf>
    <xf numFmtId="3" fontId="10" fillId="2" borderId="1" xfId="1463" applyNumberFormat="1" applyFont="1" applyFill="1" applyBorder="1" applyAlignment="1">
      <alignment horizontal="center" wrapText="1"/>
    </xf>
    <xf numFmtId="0" fontId="10" fillId="0" borderId="1" xfId="1463" applyNumberFormat="1" applyFont="1" applyFill="1" applyBorder="1" applyAlignment="1">
      <alignment horizontal="center"/>
    </xf>
    <xf numFmtId="170" fontId="10" fillId="0" borderId="1" xfId="1856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3" borderId="3" xfId="1463" applyFont="1" applyFill="1" applyBorder="1"/>
    <xf numFmtId="3" fontId="13" fillId="3" borderId="4" xfId="1463" applyNumberFormat="1" applyFont="1" applyFill="1" applyBorder="1" applyAlignment="1">
      <alignment horizontal="center"/>
    </xf>
    <xf numFmtId="10" fontId="13" fillId="0" borderId="0" xfId="1462" applyNumberFormat="1" applyFont="1" applyAlignment="1">
      <alignment horizontal="center"/>
    </xf>
    <xf numFmtId="0" fontId="13" fillId="0" borderId="0" xfId="1463" applyFont="1" applyBorder="1" applyAlignment="1">
      <alignment horizontal="left" wrapText="1"/>
    </xf>
    <xf numFmtId="0" fontId="13" fillId="0" borderId="0" xfId="1463" applyFont="1" applyBorder="1"/>
    <xf numFmtId="9" fontId="0" fillId="0" borderId="0" xfId="1462" applyFont="1"/>
    <xf numFmtId="167" fontId="13" fillId="0" borderId="1" xfId="1463" applyNumberFormat="1" applyFont="1" applyFill="1" applyBorder="1" applyAlignment="1">
      <alignment horizontal="center"/>
    </xf>
    <xf numFmtId="3" fontId="13" fillId="0" borderId="1" xfId="1465" applyNumberFormat="1" applyFont="1" applyFill="1" applyBorder="1" applyAlignment="1">
      <alignment horizontal="center"/>
    </xf>
    <xf numFmtId="3" fontId="13" fillId="0" borderId="1" xfId="1465" quotePrefix="1" applyNumberFormat="1" applyFont="1" applyFill="1" applyBorder="1" applyAlignment="1">
      <alignment horizontal="center"/>
    </xf>
    <xf numFmtId="3" fontId="13" fillId="0" borderId="1" xfId="1463" applyNumberFormat="1" applyFont="1" applyFill="1" applyBorder="1" applyAlignment="1">
      <alignment horizontal="center"/>
    </xf>
    <xf numFmtId="0" fontId="13" fillId="0" borderId="0" xfId="1463" applyFont="1" applyFill="1" applyBorder="1" applyAlignment="1">
      <alignment horizontal="center"/>
    </xf>
    <xf numFmtId="170" fontId="13" fillId="0" borderId="1" xfId="1856" quotePrefix="1" applyNumberFormat="1" applyFont="1" applyFill="1" applyBorder="1" applyAlignment="1">
      <alignment horizontal="center"/>
    </xf>
    <xf numFmtId="3" fontId="11" fillId="0" borderId="0" xfId="1463" applyNumberFormat="1" applyFont="1" applyFill="1" applyBorder="1" applyAlignment="1">
      <alignment horizontal="center"/>
    </xf>
    <xf numFmtId="166" fontId="13" fillId="3" borderId="5" xfId="1856" applyNumberFormat="1" applyFont="1" applyFill="1" applyBorder="1"/>
    <xf numFmtId="0" fontId="13" fillId="0" borderId="1" xfId="1463" applyFont="1" applyBorder="1"/>
    <xf numFmtId="0" fontId="4" fillId="0" borderId="0" xfId="0" applyFont="1" applyBorder="1"/>
    <xf numFmtId="10" fontId="10" fillId="0" borderId="1" xfId="1462" applyNumberFormat="1" applyFont="1" applyFill="1" applyBorder="1" applyAlignment="1">
      <alignment horizontal="center"/>
    </xf>
    <xf numFmtId="10" fontId="13" fillId="0" borderId="1" xfId="1462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70" fontId="2" fillId="4" borderId="0" xfId="1856" applyNumberFormat="1" applyFont="1" applyFill="1" applyAlignment="1">
      <alignment horizontal="right"/>
    </xf>
    <xf numFmtId="9" fontId="0" fillId="4" borderId="0" xfId="1462" applyFont="1" applyFill="1"/>
    <xf numFmtId="9" fontId="10" fillId="4" borderId="1" xfId="1463" applyNumberFormat="1" applyFont="1" applyFill="1" applyBorder="1" applyAlignment="1">
      <alignment horizontal="center"/>
    </xf>
    <xf numFmtId="9" fontId="10" fillId="4" borderId="1" xfId="1462" applyFont="1" applyFill="1" applyBorder="1" applyAlignment="1">
      <alignment horizontal="center"/>
    </xf>
    <xf numFmtId="9" fontId="10" fillId="0" borderId="1" xfId="1463" applyNumberFormat="1" applyFont="1" applyFill="1" applyBorder="1" applyAlignment="1">
      <alignment horizontal="center"/>
    </xf>
    <xf numFmtId="9" fontId="10" fillId="0" borderId="1" xfId="1462" applyFont="1" applyFill="1" applyBorder="1" applyAlignment="1">
      <alignment horizontal="center"/>
    </xf>
    <xf numFmtId="0" fontId="10" fillId="5" borderId="1" xfId="146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13" fillId="0" borderId="0" xfId="1462" quotePrefix="1" applyNumberFormat="1" applyFont="1" applyAlignment="1">
      <alignment horizontal="center"/>
    </xf>
    <xf numFmtId="166" fontId="2" fillId="4" borderId="0" xfId="1856" applyNumberFormat="1" applyFont="1" applyFill="1" applyAlignment="1">
      <alignment horizontal="right"/>
    </xf>
    <xf numFmtId="0" fontId="15" fillId="0" borderId="0" xfId="1463" applyFont="1"/>
    <xf numFmtId="0" fontId="13" fillId="0" borderId="0" xfId="1463" applyFont="1" applyAlignment="1">
      <alignment wrapText="1"/>
    </xf>
    <xf numFmtId="0" fontId="0" fillId="0" borderId="0" xfId="0" applyAlignment="1">
      <alignment wrapText="1"/>
    </xf>
    <xf numFmtId="0" fontId="11" fillId="5" borderId="1" xfId="1463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3392">
    <cellStyle name="Comma" xfId="1855" builtinId="3"/>
    <cellStyle name="Comma 10" xfId="1466"/>
    <cellStyle name="Comma 11" xfId="1467"/>
    <cellStyle name="Comma 12" xfId="2171"/>
    <cellStyle name="Comma 2" xfId="1465"/>
    <cellStyle name="Comma 3" xfId="1468"/>
    <cellStyle name="Comma 3 4" xfId="1469"/>
    <cellStyle name="Comma 4" xfId="1470"/>
    <cellStyle name="Comma 5" xfId="1471"/>
    <cellStyle name="Comma 6" xfId="1472"/>
    <cellStyle name="Comma 7" xfId="1473"/>
    <cellStyle name="Comma 8" xfId="1474"/>
    <cellStyle name="Comma 9" xfId="1475"/>
    <cellStyle name="Comma 9 2" xfId="1476"/>
    <cellStyle name="Comma 9 3" xfId="1477"/>
    <cellStyle name="Comma 9 4" xfId="1478"/>
    <cellStyle name="Currency" xfId="1856" builtinId="4"/>
    <cellStyle name="Currency 2" xfId="1479"/>
    <cellStyle name="Currency 2 2" xfId="1480"/>
    <cellStyle name="Currency 3" xfId="1481"/>
    <cellStyle name="Currency 4" xfId="1482"/>
    <cellStyle name="Currency 5" xfId="1483"/>
    <cellStyle name="Currency 5 2" xfId="1484"/>
    <cellStyle name="Currency 5 2 2" xfId="1485"/>
    <cellStyle name="Currency 5 2 2 2" xfId="1486"/>
    <cellStyle name="Currency 6" xfId="148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2993" builtinId="9" hidden="1"/>
    <cellStyle name="Followed Hyperlink" xfId="2995" builtinId="9" hidden="1"/>
    <cellStyle name="Followed Hyperlink" xfId="2997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3009" builtinId="9" hidden="1"/>
    <cellStyle name="Followed Hyperlink" xfId="3011" builtinId="9" hidden="1"/>
    <cellStyle name="Followed Hyperlink" xfId="3013" builtinId="9" hidden="1"/>
    <cellStyle name="Followed Hyperlink" xfId="3015" builtinId="9" hidden="1"/>
    <cellStyle name="Followed Hyperlink" xfId="3017" builtinId="9" hidden="1"/>
    <cellStyle name="Followed Hyperlink" xfId="3019" builtinId="9" hidden="1"/>
    <cellStyle name="Followed Hyperlink" xfId="3021" builtinId="9" hidden="1"/>
    <cellStyle name="Followed Hyperlink" xfId="3023" builtinId="9" hidden="1"/>
    <cellStyle name="Followed Hyperlink" xfId="3025" builtinId="9" hidden="1"/>
    <cellStyle name="Followed Hyperlink" xfId="3027" builtinId="9" hidden="1"/>
    <cellStyle name="Followed Hyperlink" xfId="3029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3041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Followed Hyperlink" xfId="3057" builtinId="9" hidden="1"/>
    <cellStyle name="Followed Hyperlink" xfId="3059" builtinId="9" hidden="1"/>
    <cellStyle name="Followed Hyperlink" xfId="3061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3073" builtinId="9" hidden="1"/>
    <cellStyle name="Followed Hyperlink" xfId="3075" builtinId="9" hidden="1"/>
    <cellStyle name="Followed Hyperlink" xfId="3077" builtinId="9" hidden="1"/>
    <cellStyle name="Followed Hyperlink" xfId="3079" builtinId="9" hidden="1"/>
    <cellStyle name="Followed Hyperlink" xfId="3081" builtinId="9" hidden="1"/>
    <cellStyle name="Followed Hyperlink" xfId="3083" builtinId="9" hidden="1"/>
    <cellStyle name="Followed Hyperlink" xfId="3085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5" builtinId="9" hidden="1"/>
    <cellStyle name="Followed Hyperlink" xfId="3117" builtinId="9" hidden="1"/>
    <cellStyle name="Followed Hyperlink" xfId="3119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20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3237" builtinId="9" hidden="1"/>
    <cellStyle name="Followed Hyperlink" xfId="323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6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2" builtinId="8" hidden="1"/>
    <cellStyle name="Hyperlink" xfId="3014" builtinId="8" hidden="1"/>
    <cellStyle name="Hyperlink" xfId="3016" builtinId="8" hidden="1"/>
    <cellStyle name="Hyperlink" xfId="3018" builtinId="8" hidden="1"/>
    <cellStyle name="Hyperlink" xfId="3020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28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0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6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4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14" builtinId="8" hidden="1"/>
    <cellStyle name="Hyperlink" xfId="3116" builtinId="8" hidden="1"/>
    <cellStyle name="Hyperlink" xfId="3118" builtinId="8" hidden="1"/>
    <cellStyle name="Hyperlink" xfId="3120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6" builtinId="8" hidden="1"/>
    <cellStyle name="Hyperlink" xfId="3238" builtinId="8" hidden="1"/>
    <cellStyle name="Hyperlink" xfId="3240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Normal" xfId="0" builtinId="0"/>
    <cellStyle name="Normal 10" xfId="1488"/>
    <cellStyle name="Normal 11" xfId="1489"/>
    <cellStyle name="Normal 12" xfId="1490"/>
    <cellStyle name="Normal 12 2" xfId="1491"/>
    <cellStyle name="Normal 12 3" xfId="1492"/>
    <cellStyle name="Normal 12 4" xfId="1493"/>
    <cellStyle name="Normal 13" xfId="1494"/>
    <cellStyle name="Normal 14" xfId="1495"/>
    <cellStyle name="Normal 14 2" xfId="1496"/>
    <cellStyle name="Normal 14 2 2" xfId="1497"/>
    <cellStyle name="Normal 14 2 2 2" xfId="1498"/>
    <cellStyle name="Normal 14 2 2 2 2" xfId="1499"/>
    <cellStyle name="Normal 15" xfId="1500"/>
    <cellStyle name="Normal 16" xfId="1501"/>
    <cellStyle name="Normal 17" xfId="1502"/>
    <cellStyle name="Normal 18" xfId="1503"/>
    <cellStyle name="Normal 19" xfId="1504"/>
    <cellStyle name="Normal 2" xfId="1299"/>
    <cellStyle name="Normal 2 2" xfId="1505"/>
    <cellStyle name="Normal 2 3" xfId="1506"/>
    <cellStyle name="Normal 2 4" xfId="2195"/>
    <cellStyle name="Normal 20" xfId="1507"/>
    <cellStyle name="Normal 21" xfId="1508"/>
    <cellStyle name="Normal 22" xfId="1509"/>
    <cellStyle name="Normal 3" xfId="1463"/>
    <cellStyle name="Normal 3 2" xfId="1510"/>
    <cellStyle name="Normal 3 3" xfId="1511"/>
    <cellStyle name="Normal 4" xfId="1512"/>
    <cellStyle name="Normal 5" xfId="1513"/>
    <cellStyle name="Normal 6" xfId="1514"/>
    <cellStyle name="Normal 7" xfId="1515"/>
    <cellStyle name="Normal 8" xfId="1516"/>
    <cellStyle name="Normal 9" xfId="1517"/>
    <cellStyle name="Percent" xfId="1462" builtinId="5"/>
    <cellStyle name="Percent 10" xfId="1518"/>
    <cellStyle name="Percent 11" xfId="1519"/>
    <cellStyle name="Percent 12" xfId="1520"/>
    <cellStyle name="Percent 13" xfId="1521"/>
    <cellStyle name="Percent 14" xfId="2172"/>
    <cellStyle name="Percent 2" xfId="1464"/>
    <cellStyle name="Percent 3" xfId="1522"/>
    <cellStyle name="Percent 4" xfId="1523"/>
    <cellStyle name="Percent 5" xfId="1524"/>
    <cellStyle name="Percent 6" xfId="1525"/>
    <cellStyle name="Percent 6 2" xfId="1526"/>
    <cellStyle name="Percent 6 3" xfId="1527"/>
    <cellStyle name="Percent 6 4" xfId="1528"/>
    <cellStyle name="Percent 7" xfId="1529"/>
    <cellStyle name="Percent 8" xfId="1530"/>
    <cellStyle name="Percent 9" xfId="1531"/>
  </cellStyles>
  <dxfs count="3">
    <dxf>
      <font>
        <color theme="1" tint="0.499984740745262"/>
      </font>
      <fill>
        <patternFill patternType="solid">
          <fgColor indexed="64"/>
          <bgColor theme="0" tint="-0.499984740745262"/>
        </patternFill>
      </fill>
    </dxf>
    <dxf>
      <font>
        <color theme="1" tint="0.499984740745262"/>
      </font>
      <fill>
        <patternFill patternType="solid">
          <fgColor indexed="64"/>
          <bgColor theme="0" tint="-0.499984740745262"/>
        </patternFill>
      </fill>
    </dxf>
    <dxf>
      <font>
        <color theme="1" tint="0.499984740745262"/>
      </font>
      <fill>
        <patternFill patternType="solid">
          <fgColor indexed="64"/>
          <bgColor theme="0" tint="-0.49998474074526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Lead</a:t>
            </a:r>
            <a:r>
              <a:rPr lang="en-US" baseline="0"/>
              <a:t> to Customer Funnel</a:t>
            </a:r>
            <a:endParaRPr lang="en-US"/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'Marketing Planner'!$B$63:$G$63</c:f>
              <c:strCache>
                <c:ptCount val="6"/>
                <c:pt idx="0">
                  <c:v>Raw</c:v>
                </c:pt>
                <c:pt idx="1">
                  <c:v>Inquiry</c:v>
                </c:pt>
                <c:pt idx="2">
                  <c:v>MQL</c:v>
                </c:pt>
                <c:pt idx="3">
                  <c:v>SAL</c:v>
                </c:pt>
                <c:pt idx="4">
                  <c:v>SQL</c:v>
                </c:pt>
                <c:pt idx="5">
                  <c:v>Customer</c:v>
                </c:pt>
              </c:strCache>
            </c:strRef>
          </c:cat>
          <c:val>
            <c:numRef>
              <c:f>'Marketing Planner'!$B$64:$G$64</c:f>
              <c:numCache>
                <c:formatCode>#,##0</c:formatCode>
                <c:ptCount val="6"/>
                <c:pt idx="0">
                  <c:v>6200.0</c:v>
                </c:pt>
                <c:pt idx="1">
                  <c:v>930.0</c:v>
                </c:pt>
                <c:pt idx="2">
                  <c:v>232.5</c:v>
                </c:pt>
                <c:pt idx="3">
                  <c:v>81.375</c:v>
                </c:pt>
                <c:pt idx="4">
                  <c:v>32.55</c:v>
                </c:pt>
                <c:pt idx="5">
                  <c:v>14.6475</c:v>
                </c:pt>
              </c:numCache>
            </c:numRef>
          </c:val>
        </c:ser>
        <c:ser>
          <c:idx val="1"/>
          <c:order val="1"/>
          <c:spPr>
            <a:solidFill>
              <a:schemeClr val="accent1"/>
            </a:solidFill>
          </c:spPr>
          <c:cat>
            <c:strRef>
              <c:f>'Marketing Planner'!$B$63:$G$63</c:f>
              <c:strCache>
                <c:ptCount val="6"/>
                <c:pt idx="0">
                  <c:v>Raw</c:v>
                </c:pt>
                <c:pt idx="1">
                  <c:v>Inquiry</c:v>
                </c:pt>
                <c:pt idx="2">
                  <c:v>MQL</c:v>
                </c:pt>
                <c:pt idx="3">
                  <c:v>SAL</c:v>
                </c:pt>
                <c:pt idx="4">
                  <c:v>SQL</c:v>
                </c:pt>
                <c:pt idx="5">
                  <c:v>Customer</c:v>
                </c:pt>
              </c:strCache>
            </c:strRef>
          </c:cat>
          <c:val>
            <c:numRef>
              <c:f>'Marketing Planner'!$B$65:$G$65</c:f>
              <c:numCache>
                <c:formatCode>#,##0</c:formatCode>
                <c:ptCount val="6"/>
                <c:pt idx="0">
                  <c:v>-6200.0</c:v>
                </c:pt>
                <c:pt idx="1">
                  <c:v>-930.0</c:v>
                </c:pt>
                <c:pt idx="2">
                  <c:v>-232.5</c:v>
                </c:pt>
                <c:pt idx="3">
                  <c:v>-81.375</c:v>
                </c:pt>
                <c:pt idx="4">
                  <c:v>-32.55</c:v>
                </c:pt>
                <c:pt idx="5">
                  <c:v>-14.6475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197392"/>
        <c:axId val="2131517312"/>
      </c:areaChart>
      <c:catAx>
        <c:axId val="2132197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1517312"/>
        <c:crosses val="autoZero"/>
        <c:auto val="1"/>
        <c:lblAlgn val="ctr"/>
        <c:lblOffset val="100"/>
        <c:noMultiLvlLbl val="0"/>
      </c:catAx>
      <c:valAx>
        <c:axId val="2131517312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1321973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14940</xdr:colOff>
      <xdr:row>57</xdr:row>
      <xdr:rowOff>122517</xdr:rowOff>
    </xdr:from>
    <xdr:to>
      <xdr:col>8</xdr:col>
      <xdr:colOff>939800</xdr:colOff>
      <xdr:row>104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10160</xdr:colOff>
      <xdr:row>2</xdr:row>
      <xdr:rowOff>135919</xdr:rowOff>
    </xdr:from>
    <xdr:to>
      <xdr:col>1</xdr:col>
      <xdr:colOff>1973580</xdr:colOff>
      <xdr:row>6</xdr:row>
      <xdr:rowOff>41110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5920" y="552479"/>
          <a:ext cx="1963420" cy="75863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12</xdr:row>
          <xdr:rowOff>12700</xdr:rowOff>
        </xdr:from>
        <xdr:to>
          <xdr:col>13</xdr:col>
          <xdr:colOff>381000</xdr:colOff>
          <xdr:row>25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Grubb/Documents/BlackLine%20User%20Analysis_v17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11"/>
      <sheetName val="2012"/>
      <sheetName val="SegmentRegionReferenc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2:K74"/>
  <sheetViews>
    <sheetView tabSelected="1" zoomScale="125" zoomScaleNormal="125" zoomScalePageLayoutView="125" workbookViewId="0">
      <selection activeCell="B8" sqref="B8"/>
    </sheetView>
  </sheetViews>
  <sheetFormatPr baseColWidth="10" defaultColWidth="8.83203125" defaultRowHeight="13" x14ac:dyDescent="0.15"/>
  <cols>
    <col min="1" max="1" width="4.83203125" style="8" customWidth="1"/>
    <col min="2" max="2" width="33.83203125" style="8" customWidth="1"/>
    <col min="3" max="3" width="17.1640625" style="10" customWidth="1"/>
    <col min="4" max="5" width="12.33203125" style="10" customWidth="1"/>
    <col min="6" max="6" width="11.6640625" style="11" customWidth="1"/>
    <col min="7" max="8" width="12.6640625" style="10" customWidth="1"/>
    <col min="9" max="9" width="12.6640625" style="8" customWidth="1"/>
    <col min="10" max="10" width="8.83203125" style="8"/>
    <col min="11" max="11" width="47" style="8" customWidth="1"/>
    <col min="12" max="212" width="8.83203125" style="8"/>
    <col min="213" max="213" width="3.33203125" style="8" customWidth="1"/>
    <col min="214" max="215" width="8.83203125" style="8"/>
    <col min="216" max="221" width="12.33203125" style="8" customWidth="1"/>
    <col min="222" max="222" width="14" style="8" customWidth="1"/>
    <col min="223" max="240" width="8.83203125" style="8"/>
    <col min="241" max="245" width="11.5" style="8" customWidth="1"/>
    <col min="246" max="468" width="8.83203125" style="8"/>
    <col min="469" max="469" width="3.33203125" style="8" customWidth="1"/>
    <col min="470" max="471" width="8.83203125" style="8"/>
    <col min="472" max="477" width="12.33203125" style="8" customWidth="1"/>
    <col min="478" max="478" width="14" style="8" customWidth="1"/>
    <col min="479" max="496" width="8.83203125" style="8"/>
    <col min="497" max="501" width="11.5" style="8" customWidth="1"/>
    <col min="502" max="724" width="8.83203125" style="8"/>
    <col min="725" max="725" width="3.33203125" style="8" customWidth="1"/>
    <col min="726" max="727" width="8.83203125" style="8"/>
    <col min="728" max="733" width="12.33203125" style="8" customWidth="1"/>
    <col min="734" max="734" width="14" style="8" customWidth="1"/>
    <col min="735" max="752" width="8.83203125" style="8"/>
    <col min="753" max="757" width="11.5" style="8" customWidth="1"/>
    <col min="758" max="980" width="8.83203125" style="8"/>
    <col min="981" max="981" width="3.33203125" style="8" customWidth="1"/>
    <col min="982" max="983" width="8.83203125" style="8"/>
    <col min="984" max="989" width="12.33203125" style="8" customWidth="1"/>
    <col min="990" max="990" width="14" style="8" customWidth="1"/>
    <col min="991" max="1008" width="8.83203125" style="8"/>
    <col min="1009" max="1013" width="11.5" style="8" customWidth="1"/>
    <col min="1014" max="1236" width="8.83203125" style="8"/>
    <col min="1237" max="1237" width="3.33203125" style="8" customWidth="1"/>
    <col min="1238" max="1239" width="8.83203125" style="8"/>
    <col min="1240" max="1245" width="12.33203125" style="8" customWidth="1"/>
    <col min="1246" max="1246" width="14" style="8" customWidth="1"/>
    <col min="1247" max="1264" width="8.83203125" style="8"/>
    <col min="1265" max="1269" width="11.5" style="8" customWidth="1"/>
    <col min="1270" max="1492" width="8.83203125" style="8"/>
    <col min="1493" max="1493" width="3.33203125" style="8" customWidth="1"/>
    <col min="1494" max="1495" width="8.83203125" style="8"/>
    <col min="1496" max="1501" width="12.33203125" style="8" customWidth="1"/>
    <col min="1502" max="1502" width="14" style="8" customWidth="1"/>
    <col min="1503" max="1520" width="8.83203125" style="8"/>
    <col min="1521" max="1525" width="11.5" style="8" customWidth="1"/>
    <col min="1526" max="1748" width="8.83203125" style="8"/>
    <col min="1749" max="1749" width="3.33203125" style="8" customWidth="1"/>
    <col min="1750" max="1751" width="8.83203125" style="8"/>
    <col min="1752" max="1757" width="12.33203125" style="8" customWidth="1"/>
    <col min="1758" max="1758" width="14" style="8" customWidth="1"/>
    <col min="1759" max="1776" width="8.83203125" style="8"/>
    <col min="1777" max="1781" width="11.5" style="8" customWidth="1"/>
    <col min="1782" max="2004" width="8.83203125" style="8"/>
    <col min="2005" max="2005" width="3.33203125" style="8" customWidth="1"/>
    <col min="2006" max="2007" width="8.83203125" style="8"/>
    <col min="2008" max="2013" width="12.33203125" style="8" customWidth="1"/>
    <col min="2014" max="2014" width="14" style="8" customWidth="1"/>
    <col min="2015" max="2032" width="8.83203125" style="8"/>
    <col min="2033" max="2037" width="11.5" style="8" customWidth="1"/>
    <col min="2038" max="2260" width="8.83203125" style="8"/>
    <col min="2261" max="2261" width="3.33203125" style="8" customWidth="1"/>
    <col min="2262" max="2263" width="8.83203125" style="8"/>
    <col min="2264" max="2269" width="12.33203125" style="8" customWidth="1"/>
    <col min="2270" max="2270" width="14" style="8" customWidth="1"/>
    <col min="2271" max="2288" width="8.83203125" style="8"/>
    <col min="2289" max="2293" width="11.5" style="8" customWidth="1"/>
    <col min="2294" max="2516" width="8.83203125" style="8"/>
    <col min="2517" max="2517" width="3.33203125" style="8" customWidth="1"/>
    <col min="2518" max="2519" width="8.83203125" style="8"/>
    <col min="2520" max="2525" width="12.33203125" style="8" customWidth="1"/>
    <col min="2526" max="2526" width="14" style="8" customWidth="1"/>
    <col min="2527" max="2544" width="8.83203125" style="8"/>
    <col min="2545" max="2549" width="11.5" style="8" customWidth="1"/>
    <col min="2550" max="2772" width="8.83203125" style="8"/>
    <col min="2773" max="2773" width="3.33203125" style="8" customWidth="1"/>
    <col min="2774" max="2775" width="8.83203125" style="8"/>
    <col min="2776" max="2781" width="12.33203125" style="8" customWidth="1"/>
    <col min="2782" max="2782" width="14" style="8" customWidth="1"/>
    <col min="2783" max="2800" width="8.83203125" style="8"/>
    <col min="2801" max="2805" width="11.5" style="8" customWidth="1"/>
    <col min="2806" max="3028" width="8.83203125" style="8"/>
    <col min="3029" max="3029" width="3.33203125" style="8" customWidth="1"/>
    <col min="3030" max="3031" width="8.83203125" style="8"/>
    <col min="3032" max="3037" width="12.33203125" style="8" customWidth="1"/>
    <col min="3038" max="3038" width="14" style="8" customWidth="1"/>
    <col min="3039" max="3056" width="8.83203125" style="8"/>
    <col min="3057" max="3061" width="11.5" style="8" customWidth="1"/>
    <col min="3062" max="3284" width="8.83203125" style="8"/>
    <col min="3285" max="3285" width="3.33203125" style="8" customWidth="1"/>
    <col min="3286" max="3287" width="8.83203125" style="8"/>
    <col min="3288" max="3293" width="12.33203125" style="8" customWidth="1"/>
    <col min="3294" max="3294" width="14" style="8" customWidth="1"/>
    <col min="3295" max="3312" width="8.83203125" style="8"/>
    <col min="3313" max="3317" width="11.5" style="8" customWidth="1"/>
    <col min="3318" max="3540" width="8.83203125" style="8"/>
    <col min="3541" max="3541" width="3.33203125" style="8" customWidth="1"/>
    <col min="3542" max="3543" width="8.83203125" style="8"/>
    <col min="3544" max="3549" width="12.33203125" style="8" customWidth="1"/>
    <col min="3550" max="3550" width="14" style="8" customWidth="1"/>
    <col min="3551" max="3568" width="8.83203125" style="8"/>
    <col min="3569" max="3573" width="11.5" style="8" customWidth="1"/>
    <col min="3574" max="3796" width="8.83203125" style="8"/>
    <col min="3797" max="3797" width="3.33203125" style="8" customWidth="1"/>
    <col min="3798" max="3799" width="8.83203125" style="8"/>
    <col min="3800" max="3805" width="12.33203125" style="8" customWidth="1"/>
    <col min="3806" max="3806" width="14" style="8" customWidth="1"/>
    <col min="3807" max="3824" width="8.83203125" style="8"/>
    <col min="3825" max="3829" width="11.5" style="8" customWidth="1"/>
    <col min="3830" max="4052" width="8.83203125" style="8"/>
    <col min="4053" max="4053" width="3.33203125" style="8" customWidth="1"/>
    <col min="4054" max="4055" width="8.83203125" style="8"/>
    <col min="4056" max="4061" width="12.33203125" style="8" customWidth="1"/>
    <col min="4062" max="4062" width="14" style="8" customWidth="1"/>
    <col min="4063" max="4080" width="8.83203125" style="8"/>
    <col min="4081" max="4085" width="11.5" style="8" customWidth="1"/>
    <col min="4086" max="4308" width="8.83203125" style="8"/>
    <col min="4309" max="4309" width="3.33203125" style="8" customWidth="1"/>
    <col min="4310" max="4311" width="8.83203125" style="8"/>
    <col min="4312" max="4317" width="12.33203125" style="8" customWidth="1"/>
    <col min="4318" max="4318" width="14" style="8" customWidth="1"/>
    <col min="4319" max="4336" width="8.83203125" style="8"/>
    <col min="4337" max="4341" width="11.5" style="8" customWidth="1"/>
    <col min="4342" max="4564" width="8.83203125" style="8"/>
    <col min="4565" max="4565" width="3.33203125" style="8" customWidth="1"/>
    <col min="4566" max="4567" width="8.83203125" style="8"/>
    <col min="4568" max="4573" width="12.33203125" style="8" customWidth="1"/>
    <col min="4574" max="4574" width="14" style="8" customWidth="1"/>
    <col min="4575" max="4592" width="8.83203125" style="8"/>
    <col min="4593" max="4597" width="11.5" style="8" customWidth="1"/>
    <col min="4598" max="4820" width="8.83203125" style="8"/>
    <col min="4821" max="4821" width="3.33203125" style="8" customWidth="1"/>
    <col min="4822" max="4823" width="8.83203125" style="8"/>
    <col min="4824" max="4829" width="12.33203125" style="8" customWidth="1"/>
    <col min="4830" max="4830" width="14" style="8" customWidth="1"/>
    <col min="4831" max="4848" width="8.83203125" style="8"/>
    <col min="4849" max="4853" width="11.5" style="8" customWidth="1"/>
    <col min="4854" max="5076" width="8.83203125" style="8"/>
    <col min="5077" max="5077" width="3.33203125" style="8" customWidth="1"/>
    <col min="5078" max="5079" width="8.83203125" style="8"/>
    <col min="5080" max="5085" width="12.33203125" style="8" customWidth="1"/>
    <col min="5086" max="5086" width="14" style="8" customWidth="1"/>
    <col min="5087" max="5104" width="8.83203125" style="8"/>
    <col min="5105" max="5109" width="11.5" style="8" customWidth="1"/>
    <col min="5110" max="5332" width="8.83203125" style="8"/>
    <col min="5333" max="5333" width="3.33203125" style="8" customWidth="1"/>
    <col min="5334" max="5335" width="8.83203125" style="8"/>
    <col min="5336" max="5341" width="12.33203125" style="8" customWidth="1"/>
    <col min="5342" max="5342" width="14" style="8" customWidth="1"/>
    <col min="5343" max="5360" width="8.83203125" style="8"/>
    <col min="5361" max="5365" width="11.5" style="8" customWidth="1"/>
    <col min="5366" max="5588" width="8.83203125" style="8"/>
    <col min="5589" max="5589" width="3.33203125" style="8" customWidth="1"/>
    <col min="5590" max="5591" width="8.83203125" style="8"/>
    <col min="5592" max="5597" width="12.33203125" style="8" customWidth="1"/>
    <col min="5598" max="5598" width="14" style="8" customWidth="1"/>
    <col min="5599" max="5616" width="8.83203125" style="8"/>
    <col min="5617" max="5621" width="11.5" style="8" customWidth="1"/>
    <col min="5622" max="5844" width="8.83203125" style="8"/>
    <col min="5845" max="5845" width="3.33203125" style="8" customWidth="1"/>
    <col min="5846" max="5847" width="8.83203125" style="8"/>
    <col min="5848" max="5853" width="12.33203125" style="8" customWidth="1"/>
    <col min="5854" max="5854" width="14" style="8" customWidth="1"/>
    <col min="5855" max="5872" width="8.83203125" style="8"/>
    <col min="5873" max="5877" width="11.5" style="8" customWidth="1"/>
    <col min="5878" max="6100" width="8.83203125" style="8"/>
    <col min="6101" max="6101" width="3.33203125" style="8" customWidth="1"/>
    <col min="6102" max="6103" width="8.83203125" style="8"/>
    <col min="6104" max="6109" width="12.33203125" style="8" customWidth="1"/>
    <col min="6110" max="6110" width="14" style="8" customWidth="1"/>
    <col min="6111" max="6128" width="8.83203125" style="8"/>
    <col min="6129" max="6133" width="11.5" style="8" customWidth="1"/>
    <col min="6134" max="6356" width="8.83203125" style="8"/>
    <col min="6357" max="6357" width="3.33203125" style="8" customWidth="1"/>
    <col min="6358" max="6359" width="8.83203125" style="8"/>
    <col min="6360" max="6365" width="12.33203125" style="8" customWidth="1"/>
    <col min="6366" max="6366" width="14" style="8" customWidth="1"/>
    <col min="6367" max="6384" width="8.83203125" style="8"/>
    <col min="6385" max="6389" width="11.5" style="8" customWidth="1"/>
    <col min="6390" max="6612" width="8.83203125" style="8"/>
    <col min="6613" max="6613" width="3.33203125" style="8" customWidth="1"/>
    <col min="6614" max="6615" width="8.83203125" style="8"/>
    <col min="6616" max="6621" width="12.33203125" style="8" customWidth="1"/>
    <col min="6622" max="6622" width="14" style="8" customWidth="1"/>
    <col min="6623" max="6640" width="8.83203125" style="8"/>
    <col min="6641" max="6645" width="11.5" style="8" customWidth="1"/>
    <col min="6646" max="6868" width="8.83203125" style="8"/>
    <col min="6869" max="6869" width="3.33203125" style="8" customWidth="1"/>
    <col min="6870" max="6871" width="8.83203125" style="8"/>
    <col min="6872" max="6877" width="12.33203125" style="8" customWidth="1"/>
    <col min="6878" max="6878" width="14" style="8" customWidth="1"/>
    <col min="6879" max="6896" width="8.83203125" style="8"/>
    <col min="6897" max="6901" width="11.5" style="8" customWidth="1"/>
    <col min="6902" max="7124" width="8.83203125" style="8"/>
    <col min="7125" max="7125" width="3.33203125" style="8" customWidth="1"/>
    <col min="7126" max="7127" width="8.83203125" style="8"/>
    <col min="7128" max="7133" width="12.33203125" style="8" customWidth="1"/>
    <col min="7134" max="7134" width="14" style="8" customWidth="1"/>
    <col min="7135" max="7152" width="8.83203125" style="8"/>
    <col min="7153" max="7157" width="11.5" style="8" customWidth="1"/>
    <col min="7158" max="7380" width="8.83203125" style="8"/>
    <col min="7381" max="7381" width="3.33203125" style="8" customWidth="1"/>
    <col min="7382" max="7383" width="8.83203125" style="8"/>
    <col min="7384" max="7389" width="12.33203125" style="8" customWidth="1"/>
    <col min="7390" max="7390" width="14" style="8" customWidth="1"/>
    <col min="7391" max="7408" width="8.83203125" style="8"/>
    <col min="7409" max="7413" width="11.5" style="8" customWidth="1"/>
    <col min="7414" max="7636" width="8.83203125" style="8"/>
    <col min="7637" max="7637" width="3.33203125" style="8" customWidth="1"/>
    <col min="7638" max="7639" width="8.83203125" style="8"/>
    <col min="7640" max="7645" width="12.33203125" style="8" customWidth="1"/>
    <col min="7646" max="7646" width="14" style="8" customWidth="1"/>
    <col min="7647" max="7664" width="8.83203125" style="8"/>
    <col min="7665" max="7669" width="11.5" style="8" customWidth="1"/>
    <col min="7670" max="7892" width="8.83203125" style="8"/>
    <col min="7893" max="7893" width="3.33203125" style="8" customWidth="1"/>
    <col min="7894" max="7895" width="8.83203125" style="8"/>
    <col min="7896" max="7901" width="12.33203125" style="8" customWidth="1"/>
    <col min="7902" max="7902" width="14" style="8" customWidth="1"/>
    <col min="7903" max="7920" width="8.83203125" style="8"/>
    <col min="7921" max="7925" width="11.5" style="8" customWidth="1"/>
    <col min="7926" max="8148" width="8.83203125" style="8"/>
    <col min="8149" max="8149" width="3.33203125" style="8" customWidth="1"/>
    <col min="8150" max="8151" width="8.83203125" style="8"/>
    <col min="8152" max="8157" width="12.33203125" style="8" customWidth="1"/>
    <col min="8158" max="8158" width="14" style="8" customWidth="1"/>
    <col min="8159" max="8176" width="8.83203125" style="8"/>
    <col min="8177" max="8181" width="11.5" style="8" customWidth="1"/>
    <col min="8182" max="8404" width="8.83203125" style="8"/>
    <col min="8405" max="8405" width="3.33203125" style="8" customWidth="1"/>
    <col min="8406" max="8407" width="8.83203125" style="8"/>
    <col min="8408" max="8413" width="12.33203125" style="8" customWidth="1"/>
    <col min="8414" max="8414" width="14" style="8" customWidth="1"/>
    <col min="8415" max="8432" width="8.83203125" style="8"/>
    <col min="8433" max="8437" width="11.5" style="8" customWidth="1"/>
    <col min="8438" max="8660" width="8.83203125" style="8"/>
    <col min="8661" max="8661" width="3.33203125" style="8" customWidth="1"/>
    <col min="8662" max="8663" width="8.83203125" style="8"/>
    <col min="8664" max="8669" width="12.33203125" style="8" customWidth="1"/>
    <col min="8670" max="8670" width="14" style="8" customWidth="1"/>
    <col min="8671" max="8688" width="8.83203125" style="8"/>
    <col min="8689" max="8693" width="11.5" style="8" customWidth="1"/>
    <col min="8694" max="8916" width="8.83203125" style="8"/>
    <col min="8917" max="8917" width="3.33203125" style="8" customWidth="1"/>
    <col min="8918" max="8919" width="8.83203125" style="8"/>
    <col min="8920" max="8925" width="12.33203125" style="8" customWidth="1"/>
    <col min="8926" max="8926" width="14" style="8" customWidth="1"/>
    <col min="8927" max="8944" width="8.83203125" style="8"/>
    <col min="8945" max="8949" width="11.5" style="8" customWidth="1"/>
    <col min="8950" max="9172" width="8.83203125" style="8"/>
    <col min="9173" max="9173" width="3.33203125" style="8" customWidth="1"/>
    <col min="9174" max="9175" width="8.83203125" style="8"/>
    <col min="9176" max="9181" width="12.33203125" style="8" customWidth="1"/>
    <col min="9182" max="9182" width="14" style="8" customWidth="1"/>
    <col min="9183" max="9200" width="8.83203125" style="8"/>
    <col min="9201" max="9205" width="11.5" style="8" customWidth="1"/>
    <col min="9206" max="9428" width="8.83203125" style="8"/>
    <col min="9429" max="9429" width="3.33203125" style="8" customWidth="1"/>
    <col min="9430" max="9431" width="8.83203125" style="8"/>
    <col min="9432" max="9437" width="12.33203125" style="8" customWidth="1"/>
    <col min="9438" max="9438" width="14" style="8" customWidth="1"/>
    <col min="9439" max="9456" width="8.83203125" style="8"/>
    <col min="9457" max="9461" width="11.5" style="8" customWidth="1"/>
    <col min="9462" max="9684" width="8.83203125" style="8"/>
    <col min="9685" max="9685" width="3.33203125" style="8" customWidth="1"/>
    <col min="9686" max="9687" width="8.83203125" style="8"/>
    <col min="9688" max="9693" width="12.33203125" style="8" customWidth="1"/>
    <col min="9694" max="9694" width="14" style="8" customWidth="1"/>
    <col min="9695" max="9712" width="8.83203125" style="8"/>
    <col min="9713" max="9717" width="11.5" style="8" customWidth="1"/>
    <col min="9718" max="9940" width="8.83203125" style="8"/>
    <col min="9941" max="9941" width="3.33203125" style="8" customWidth="1"/>
    <col min="9942" max="9943" width="8.83203125" style="8"/>
    <col min="9944" max="9949" width="12.33203125" style="8" customWidth="1"/>
    <col min="9950" max="9950" width="14" style="8" customWidth="1"/>
    <col min="9951" max="9968" width="8.83203125" style="8"/>
    <col min="9969" max="9973" width="11.5" style="8" customWidth="1"/>
    <col min="9974" max="10196" width="8.83203125" style="8"/>
    <col min="10197" max="10197" width="3.33203125" style="8" customWidth="1"/>
    <col min="10198" max="10199" width="8.83203125" style="8"/>
    <col min="10200" max="10205" width="12.33203125" style="8" customWidth="1"/>
    <col min="10206" max="10206" width="14" style="8" customWidth="1"/>
    <col min="10207" max="10224" width="8.83203125" style="8"/>
    <col min="10225" max="10229" width="11.5" style="8" customWidth="1"/>
    <col min="10230" max="10452" width="8.83203125" style="8"/>
    <col min="10453" max="10453" width="3.33203125" style="8" customWidth="1"/>
    <col min="10454" max="10455" width="8.83203125" style="8"/>
    <col min="10456" max="10461" width="12.33203125" style="8" customWidth="1"/>
    <col min="10462" max="10462" width="14" style="8" customWidth="1"/>
    <col min="10463" max="10480" width="8.83203125" style="8"/>
    <col min="10481" max="10485" width="11.5" style="8" customWidth="1"/>
    <col min="10486" max="10708" width="8.83203125" style="8"/>
    <col min="10709" max="10709" width="3.33203125" style="8" customWidth="1"/>
    <col min="10710" max="10711" width="8.83203125" style="8"/>
    <col min="10712" max="10717" width="12.33203125" style="8" customWidth="1"/>
    <col min="10718" max="10718" width="14" style="8" customWidth="1"/>
    <col min="10719" max="10736" width="8.83203125" style="8"/>
    <col min="10737" max="10741" width="11.5" style="8" customWidth="1"/>
    <col min="10742" max="10964" width="8.83203125" style="8"/>
    <col min="10965" max="10965" width="3.33203125" style="8" customWidth="1"/>
    <col min="10966" max="10967" width="8.83203125" style="8"/>
    <col min="10968" max="10973" width="12.33203125" style="8" customWidth="1"/>
    <col min="10974" max="10974" width="14" style="8" customWidth="1"/>
    <col min="10975" max="10992" width="8.83203125" style="8"/>
    <col min="10993" max="10997" width="11.5" style="8" customWidth="1"/>
    <col min="10998" max="11220" width="8.83203125" style="8"/>
    <col min="11221" max="11221" width="3.33203125" style="8" customWidth="1"/>
    <col min="11222" max="11223" width="8.83203125" style="8"/>
    <col min="11224" max="11229" width="12.33203125" style="8" customWidth="1"/>
    <col min="11230" max="11230" width="14" style="8" customWidth="1"/>
    <col min="11231" max="11248" width="8.83203125" style="8"/>
    <col min="11249" max="11253" width="11.5" style="8" customWidth="1"/>
    <col min="11254" max="11476" width="8.83203125" style="8"/>
    <col min="11477" max="11477" width="3.33203125" style="8" customWidth="1"/>
    <col min="11478" max="11479" width="8.83203125" style="8"/>
    <col min="11480" max="11485" width="12.33203125" style="8" customWidth="1"/>
    <col min="11486" max="11486" width="14" style="8" customWidth="1"/>
    <col min="11487" max="11504" width="8.83203125" style="8"/>
    <col min="11505" max="11509" width="11.5" style="8" customWidth="1"/>
    <col min="11510" max="11732" width="8.83203125" style="8"/>
    <col min="11733" max="11733" width="3.33203125" style="8" customWidth="1"/>
    <col min="11734" max="11735" width="8.83203125" style="8"/>
    <col min="11736" max="11741" width="12.33203125" style="8" customWidth="1"/>
    <col min="11742" max="11742" width="14" style="8" customWidth="1"/>
    <col min="11743" max="11760" width="8.83203125" style="8"/>
    <col min="11761" max="11765" width="11.5" style="8" customWidth="1"/>
    <col min="11766" max="11988" width="8.83203125" style="8"/>
    <col min="11989" max="11989" width="3.33203125" style="8" customWidth="1"/>
    <col min="11990" max="11991" width="8.83203125" style="8"/>
    <col min="11992" max="11997" width="12.33203125" style="8" customWidth="1"/>
    <col min="11998" max="11998" width="14" style="8" customWidth="1"/>
    <col min="11999" max="12016" width="8.83203125" style="8"/>
    <col min="12017" max="12021" width="11.5" style="8" customWidth="1"/>
    <col min="12022" max="12244" width="8.83203125" style="8"/>
    <col min="12245" max="12245" width="3.33203125" style="8" customWidth="1"/>
    <col min="12246" max="12247" width="8.83203125" style="8"/>
    <col min="12248" max="12253" width="12.33203125" style="8" customWidth="1"/>
    <col min="12254" max="12254" width="14" style="8" customWidth="1"/>
    <col min="12255" max="12272" width="8.83203125" style="8"/>
    <col min="12273" max="12277" width="11.5" style="8" customWidth="1"/>
    <col min="12278" max="12500" width="8.83203125" style="8"/>
    <col min="12501" max="12501" width="3.33203125" style="8" customWidth="1"/>
    <col min="12502" max="12503" width="8.83203125" style="8"/>
    <col min="12504" max="12509" width="12.33203125" style="8" customWidth="1"/>
    <col min="12510" max="12510" width="14" style="8" customWidth="1"/>
    <col min="12511" max="12528" width="8.83203125" style="8"/>
    <col min="12529" max="12533" width="11.5" style="8" customWidth="1"/>
    <col min="12534" max="12756" width="8.83203125" style="8"/>
    <col min="12757" max="12757" width="3.33203125" style="8" customWidth="1"/>
    <col min="12758" max="12759" width="8.83203125" style="8"/>
    <col min="12760" max="12765" width="12.33203125" style="8" customWidth="1"/>
    <col min="12766" max="12766" width="14" style="8" customWidth="1"/>
    <col min="12767" max="12784" width="8.83203125" style="8"/>
    <col min="12785" max="12789" width="11.5" style="8" customWidth="1"/>
    <col min="12790" max="13012" width="8.83203125" style="8"/>
    <col min="13013" max="13013" width="3.33203125" style="8" customWidth="1"/>
    <col min="13014" max="13015" width="8.83203125" style="8"/>
    <col min="13016" max="13021" width="12.33203125" style="8" customWidth="1"/>
    <col min="13022" max="13022" width="14" style="8" customWidth="1"/>
    <col min="13023" max="13040" width="8.83203125" style="8"/>
    <col min="13041" max="13045" width="11.5" style="8" customWidth="1"/>
    <col min="13046" max="13268" width="8.83203125" style="8"/>
    <col min="13269" max="13269" width="3.33203125" style="8" customWidth="1"/>
    <col min="13270" max="13271" width="8.83203125" style="8"/>
    <col min="13272" max="13277" width="12.33203125" style="8" customWidth="1"/>
    <col min="13278" max="13278" width="14" style="8" customWidth="1"/>
    <col min="13279" max="13296" width="8.83203125" style="8"/>
    <col min="13297" max="13301" width="11.5" style="8" customWidth="1"/>
    <col min="13302" max="13524" width="8.83203125" style="8"/>
    <col min="13525" max="13525" width="3.33203125" style="8" customWidth="1"/>
    <col min="13526" max="13527" width="8.83203125" style="8"/>
    <col min="13528" max="13533" width="12.33203125" style="8" customWidth="1"/>
    <col min="13534" max="13534" width="14" style="8" customWidth="1"/>
    <col min="13535" max="13552" width="8.83203125" style="8"/>
    <col min="13553" max="13557" width="11.5" style="8" customWidth="1"/>
    <col min="13558" max="13780" width="8.83203125" style="8"/>
    <col min="13781" max="13781" width="3.33203125" style="8" customWidth="1"/>
    <col min="13782" max="13783" width="8.83203125" style="8"/>
    <col min="13784" max="13789" width="12.33203125" style="8" customWidth="1"/>
    <col min="13790" max="13790" width="14" style="8" customWidth="1"/>
    <col min="13791" max="13808" width="8.83203125" style="8"/>
    <col min="13809" max="13813" width="11.5" style="8" customWidth="1"/>
    <col min="13814" max="14036" width="8.83203125" style="8"/>
    <col min="14037" max="14037" width="3.33203125" style="8" customWidth="1"/>
    <col min="14038" max="14039" width="8.83203125" style="8"/>
    <col min="14040" max="14045" width="12.33203125" style="8" customWidth="1"/>
    <col min="14046" max="14046" width="14" style="8" customWidth="1"/>
    <col min="14047" max="14064" width="8.83203125" style="8"/>
    <col min="14065" max="14069" width="11.5" style="8" customWidth="1"/>
    <col min="14070" max="14292" width="8.83203125" style="8"/>
    <col min="14293" max="14293" width="3.33203125" style="8" customWidth="1"/>
    <col min="14294" max="14295" width="8.83203125" style="8"/>
    <col min="14296" max="14301" width="12.33203125" style="8" customWidth="1"/>
    <col min="14302" max="14302" width="14" style="8" customWidth="1"/>
    <col min="14303" max="14320" width="8.83203125" style="8"/>
    <col min="14321" max="14325" width="11.5" style="8" customWidth="1"/>
    <col min="14326" max="14548" width="8.83203125" style="8"/>
    <col min="14549" max="14549" width="3.33203125" style="8" customWidth="1"/>
    <col min="14550" max="14551" width="8.83203125" style="8"/>
    <col min="14552" max="14557" width="12.33203125" style="8" customWidth="1"/>
    <col min="14558" max="14558" width="14" style="8" customWidth="1"/>
    <col min="14559" max="14576" width="8.83203125" style="8"/>
    <col min="14577" max="14581" width="11.5" style="8" customWidth="1"/>
    <col min="14582" max="14804" width="8.83203125" style="8"/>
    <col min="14805" max="14805" width="3.33203125" style="8" customWidth="1"/>
    <col min="14806" max="14807" width="8.83203125" style="8"/>
    <col min="14808" max="14813" width="12.33203125" style="8" customWidth="1"/>
    <col min="14814" max="14814" width="14" style="8" customWidth="1"/>
    <col min="14815" max="14832" width="8.83203125" style="8"/>
    <col min="14833" max="14837" width="11.5" style="8" customWidth="1"/>
    <col min="14838" max="15060" width="8.83203125" style="8"/>
    <col min="15061" max="15061" width="3.33203125" style="8" customWidth="1"/>
    <col min="15062" max="15063" width="8.83203125" style="8"/>
    <col min="15064" max="15069" width="12.33203125" style="8" customWidth="1"/>
    <col min="15070" max="15070" width="14" style="8" customWidth="1"/>
    <col min="15071" max="15088" width="8.83203125" style="8"/>
    <col min="15089" max="15093" width="11.5" style="8" customWidth="1"/>
    <col min="15094" max="15316" width="8.83203125" style="8"/>
    <col min="15317" max="15317" width="3.33203125" style="8" customWidth="1"/>
    <col min="15318" max="15319" width="8.83203125" style="8"/>
    <col min="15320" max="15325" width="12.33203125" style="8" customWidth="1"/>
    <col min="15326" max="15326" width="14" style="8" customWidth="1"/>
    <col min="15327" max="15344" width="8.83203125" style="8"/>
    <col min="15345" max="15349" width="11.5" style="8" customWidth="1"/>
    <col min="15350" max="15572" width="8.83203125" style="8"/>
    <col min="15573" max="15573" width="3.33203125" style="8" customWidth="1"/>
    <col min="15574" max="15575" width="8.83203125" style="8"/>
    <col min="15576" max="15581" width="12.33203125" style="8" customWidth="1"/>
    <col min="15582" max="15582" width="14" style="8" customWidth="1"/>
    <col min="15583" max="15600" width="8.83203125" style="8"/>
    <col min="15601" max="15605" width="11.5" style="8" customWidth="1"/>
    <col min="15606" max="15828" width="8.83203125" style="8"/>
    <col min="15829" max="15829" width="3.33203125" style="8" customWidth="1"/>
    <col min="15830" max="15831" width="8.83203125" style="8"/>
    <col min="15832" max="15837" width="12.33203125" style="8" customWidth="1"/>
    <col min="15838" max="15838" width="14" style="8" customWidth="1"/>
    <col min="15839" max="15856" width="8.83203125" style="8"/>
    <col min="15857" max="15861" width="11.5" style="8" customWidth="1"/>
    <col min="15862" max="16084" width="8.83203125" style="8"/>
    <col min="16085" max="16085" width="3.33203125" style="8" customWidth="1"/>
    <col min="16086" max="16087" width="8.83203125" style="8"/>
    <col min="16088" max="16093" width="12.33203125" style="8" customWidth="1"/>
    <col min="16094" max="16094" width="14" style="8" customWidth="1"/>
    <col min="16095" max="16112" width="8.83203125" style="8"/>
    <col min="16113" max="16117" width="11.5" style="8" customWidth="1"/>
    <col min="16118" max="16384" width="8.83203125" style="8"/>
  </cols>
  <sheetData>
    <row r="2" spans="1:11" ht="23" x14ac:dyDescent="0.25">
      <c r="B2" s="53" t="s">
        <v>19</v>
      </c>
      <c r="C2" s="9"/>
    </row>
    <row r="3" spans="1:11" x14ac:dyDescent="0.15">
      <c r="D3" s="12"/>
    </row>
    <row r="4" spans="1:11" ht="26" x14ac:dyDescent="0.3">
      <c r="C4" s="4"/>
      <c r="D4"/>
      <c r="E4"/>
      <c r="F4" s="50" t="s">
        <v>11</v>
      </c>
      <c r="G4" s="50" t="s">
        <v>10</v>
      </c>
      <c r="H4" s="39"/>
      <c r="K4" s="54"/>
    </row>
    <row r="5" spans="1:11" ht="16" x14ac:dyDescent="0.2">
      <c r="C5" s="58" t="s">
        <v>16</v>
      </c>
      <c r="D5" s="58"/>
      <c r="E5" s="58"/>
      <c r="F5" s="43">
        <v>20000</v>
      </c>
      <c r="G5"/>
      <c r="H5"/>
      <c r="K5" s="55"/>
    </row>
    <row r="6" spans="1:11" ht="16" x14ac:dyDescent="0.2">
      <c r="C6" s="58" t="s">
        <v>17</v>
      </c>
      <c r="D6" s="58"/>
      <c r="E6" s="58"/>
      <c r="F6" s="52">
        <v>5000000</v>
      </c>
      <c r="G6" s="5"/>
      <c r="H6" s="29"/>
      <c r="K6" s="55"/>
    </row>
    <row r="7" spans="1:11" ht="16" x14ac:dyDescent="0.2">
      <c r="B7" s="13"/>
      <c r="C7" s="58" t="s">
        <v>12</v>
      </c>
      <c r="D7" s="58"/>
      <c r="E7" s="58"/>
      <c r="F7">
        <f>INT(F8/F5)</f>
        <v>150</v>
      </c>
      <c r="G7" s="6"/>
      <c r="H7" s="3"/>
      <c r="K7" s="55"/>
    </row>
    <row r="8" spans="1:11" ht="16" x14ac:dyDescent="0.2">
      <c r="C8" s="42"/>
      <c r="D8" s="42"/>
      <c r="E8" s="42" t="s">
        <v>14</v>
      </c>
      <c r="F8" s="5">
        <f>F10*F6</f>
        <v>3000000</v>
      </c>
      <c r="G8" s="5">
        <f>G10*F6</f>
        <v>2000000</v>
      </c>
      <c r="H8" s="3"/>
      <c r="K8" s="55"/>
    </row>
    <row r="9" spans="1:11" ht="16" x14ac:dyDescent="0.2">
      <c r="C9" s="57" t="s">
        <v>15</v>
      </c>
      <c r="D9" s="57"/>
      <c r="E9" s="57"/>
      <c r="F9"/>
      <c r="G9">
        <f>SUM(C17:G17)</f>
        <v>12</v>
      </c>
      <c r="H9"/>
      <c r="I9" s="15"/>
      <c r="K9" s="55"/>
    </row>
    <row r="10" spans="1:11" ht="16" x14ac:dyDescent="0.2">
      <c r="B10" s="28"/>
      <c r="C10" s="57" t="s">
        <v>18</v>
      </c>
      <c r="D10" s="57"/>
      <c r="E10" s="57"/>
      <c r="F10" s="44">
        <v>0.6</v>
      </c>
      <c r="G10" s="29">
        <f>1-F10</f>
        <v>0.4</v>
      </c>
      <c r="H10"/>
      <c r="I10" s="15"/>
      <c r="K10" s="55"/>
    </row>
    <row r="11" spans="1:11" ht="16" x14ac:dyDescent="0.2">
      <c r="B11" s="27"/>
      <c r="C11" s="27"/>
      <c r="D11" s="14"/>
      <c r="E11" s="51"/>
      <c r="F11" s="26"/>
      <c r="G11" s="26"/>
      <c r="H11" s="14"/>
      <c r="I11" s="15"/>
      <c r="K11" s="55"/>
    </row>
    <row r="12" spans="1:11" ht="16" x14ac:dyDescent="0.2">
      <c r="G12" s="16"/>
      <c r="K12" s="55"/>
    </row>
    <row r="13" spans="1:11" ht="19" customHeight="1" x14ac:dyDescent="0.2">
      <c r="A13" s="1"/>
      <c r="B13" s="2" t="s">
        <v>9</v>
      </c>
      <c r="C13" s="41">
        <f>C15</f>
        <v>0.15</v>
      </c>
      <c r="D13" s="41">
        <f>C15*D15</f>
        <v>3.7499999999999999E-2</v>
      </c>
      <c r="E13" s="41">
        <f>E15*D15*C15</f>
        <v>1.3125E-2</v>
      </c>
      <c r="F13" s="41">
        <f>C15*D15*E15*F15</f>
        <v>5.2500000000000003E-3</v>
      </c>
      <c r="G13" s="41">
        <f>G15*F15*E15*D15*C15</f>
        <v>2.3625E-3</v>
      </c>
      <c r="H13" s="18"/>
      <c r="I13" s="38"/>
      <c r="K13" s="55"/>
    </row>
    <row r="14" spans="1:11" ht="26" customHeight="1" x14ac:dyDescent="0.2">
      <c r="B14" s="19"/>
      <c r="C14" s="19" t="s">
        <v>3</v>
      </c>
      <c r="D14" s="19" t="s">
        <v>5</v>
      </c>
      <c r="E14" s="19" t="s">
        <v>0</v>
      </c>
      <c r="F14" s="20" t="s">
        <v>1</v>
      </c>
      <c r="G14" s="19" t="s">
        <v>2</v>
      </c>
      <c r="H14" s="19" t="s">
        <v>4</v>
      </c>
      <c r="I14" s="19" t="s">
        <v>6</v>
      </c>
      <c r="K14" s="55"/>
    </row>
    <row r="15" spans="1:11" x14ac:dyDescent="0.15">
      <c r="B15" s="7" t="s">
        <v>8</v>
      </c>
      <c r="C15" s="45">
        <v>0.15</v>
      </c>
      <c r="D15" s="45">
        <v>0.25</v>
      </c>
      <c r="E15" s="46">
        <v>0.35</v>
      </c>
      <c r="F15" s="45">
        <v>0.4</v>
      </c>
      <c r="G15" s="45">
        <v>0.45</v>
      </c>
      <c r="H15" s="21"/>
      <c r="I15" s="40"/>
    </row>
    <row r="16" spans="1:11" x14ac:dyDescent="0.15">
      <c r="B16" s="7"/>
      <c r="C16" s="47"/>
      <c r="D16" s="47"/>
      <c r="E16" s="48"/>
      <c r="F16" s="47"/>
      <c r="G16" s="47"/>
      <c r="H16" s="21"/>
      <c r="I16" s="22"/>
    </row>
    <row r="17" spans="2:9" x14ac:dyDescent="0.15">
      <c r="B17" s="7" t="s">
        <v>7</v>
      </c>
      <c r="C17" s="49">
        <v>0</v>
      </c>
      <c r="D17" s="49">
        <v>2</v>
      </c>
      <c r="E17" s="49">
        <v>1</v>
      </c>
      <c r="F17" s="49">
        <v>3</v>
      </c>
      <c r="G17" s="49">
        <v>6</v>
      </c>
      <c r="H17" s="21"/>
      <c r="I17" s="22"/>
    </row>
    <row r="18" spans="2:9" x14ac:dyDescent="0.15">
      <c r="B18" s="30">
        <v>42005</v>
      </c>
      <c r="C18" s="56">
        <v>300</v>
      </c>
      <c r="D18" s="32">
        <f ca="1">IF(ROW()&gt;ROW(C$18)+C$17-1,(OFFSET(C$18,ROW()-ROW(C$18)-C$17,0))*C$15,0)</f>
        <v>45</v>
      </c>
      <c r="E18" s="32">
        <f ca="1">IF(ROW()&gt;ROW(D$18)+D$17-1,(OFFSET(D$18,ROW()-ROW(D$18)-D$17,0))*D$15,0)</f>
        <v>0</v>
      </c>
      <c r="F18" s="32">
        <f t="shared" ref="F18:H18" ca="1" si="0">IF(ROW()&gt;ROW(E$18)+E$17-1,(OFFSET(E$18,ROW()-ROW(E$18)-E$17,0))*E$15,0)</f>
        <v>0</v>
      </c>
      <c r="G18" s="32">
        <f t="shared" ca="1" si="0"/>
        <v>0</v>
      </c>
      <c r="H18" s="32">
        <f t="shared" ca="1" si="0"/>
        <v>0</v>
      </c>
      <c r="I18" s="35">
        <f ca="1">H18*$F$5</f>
        <v>0</v>
      </c>
    </row>
    <row r="19" spans="2:9" x14ac:dyDescent="0.15">
      <c r="B19" s="30">
        <v>42036</v>
      </c>
      <c r="C19" s="56">
        <v>350</v>
      </c>
      <c r="D19" s="32">
        <f t="shared" ref="D19:H34" ca="1" si="1">IF(ROW()&gt;ROW(C$18)+C$17-1,(OFFSET(C$18,ROW()-ROW(C$18)-C$17,0))*C$15,0)</f>
        <v>52.5</v>
      </c>
      <c r="E19" s="32">
        <f t="shared" ca="1" si="1"/>
        <v>0</v>
      </c>
      <c r="F19" s="32">
        <f t="shared" ca="1" si="1"/>
        <v>0</v>
      </c>
      <c r="G19" s="32">
        <f t="shared" ca="1" si="1"/>
        <v>0</v>
      </c>
      <c r="H19" s="32">
        <f t="shared" ca="1" si="1"/>
        <v>0</v>
      </c>
      <c r="I19" s="35">
        <f t="shared" ref="I19:I55" ca="1" si="2">H19*$F$5</f>
        <v>0</v>
      </c>
    </row>
    <row r="20" spans="2:9" x14ac:dyDescent="0.15">
      <c r="B20" s="30">
        <v>42064</v>
      </c>
      <c r="C20" s="56">
        <v>400</v>
      </c>
      <c r="D20" s="32">
        <f t="shared" ref="D20:H20" ca="1" si="3">IF(ROW()&gt;ROW(C$18)+C$17-1,(OFFSET(C$18,ROW()-ROW(C$18)-C$17,0))*C$15,0)</f>
        <v>60</v>
      </c>
      <c r="E20" s="32">
        <f t="shared" ca="1" si="1"/>
        <v>11.25</v>
      </c>
      <c r="F20" s="32">
        <f t="shared" ca="1" si="3"/>
        <v>0</v>
      </c>
      <c r="G20" s="32">
        <f t="shared" ca="1" si="3"/>
        <v>0</v>
      </c>
      <c r="H20" s="32">
        <f t="shared" ca="1" si="3"/>
        <v>0</v>
      </c>
      <c r="I20" s="35">
        <f t="shared" ca="1" si="2"/>
        <v>0</v>
      </c>
    </row>
    <row r="21" spans="2:9" x14ac:dyDescent="0.15">
      <c r="B21" s="30">
        <v>42095</v>
      </c>
      <c r="C21" s="56">
        <v>500</v>
      </c>
      <c r="D21" s="32">
        <f t="shared" ref="D21:H21" ca="1" si="4">IF(ROW()&gt;ROW(C$18)+C$17-1,(OFFSET(C$18,ROW()-ROW(C$18)-C$17,0))*C$15,0)</f>
        <v>75</v>
      </c>
      <c r="E21" s="32">
        <f t="shared" ca="1" si="1"/>
        <v>13.125</v>
      </c>
      <c r="F21" s="32">
        <f t="shared" ca="1" si="4"/>
        <v>3.9374999999999996</v>
      </c>
      <c r="G21" s="32">
        <f t="shared" ca="1" si="4"/>
        <v>0</v>
      </c>
      <c r="H21" s="32">
        <f t="shared" ca="1" si="4"/>
        <v>0</v>
      </c>
      <c r="I21" s="35">
        <f t="shared" ca="1" si="2"/>
        <v>0</v>
      </c>
    </row>
    <row r="22" spans="2:9" x14ac:dyDescent="0.15">
      <c r="B22" s="30">
        <v>42125</v>
      </c>
      <c r="C22" s="56">
        <v>500</v>
      </c>
      <c r="D22" s="32">
        <f t="shared" ref="D22:H22" ca="1" si="5">IF(ROW()&gt;ROW(C$18)+C$17-1,(OFFSET(C$18,ROW()-ROW(C$18)-C$17,0))*C$15,0)</f>
        <v>75</v>
      </c>
      <c r="E22" s="32">
        <f t="shared" ca="1" si="1"/>
        <v>15</v>
      </c>
      <c r="F22" s="32">
        <f t="shared" ca="1" si="5"/>
        <v>4.59375</v>
      </c>
      <c r="G22" s="32">
        <f t="shared" ca="1" si="5"/>
        <v>0</v>
      </c>
      <c r="H22" s="32">
        <f t="shared" ca="1" si="5"/>
        <v>0</v>
      </c>
      <c r="I22" s="35">
        <f t="shared" ca="1" si="2"/>
        <v>0</v>
      </c>
    </row>
    <row r="23" spans="2:9" x14ac:dyDescent="0.15">
      <c r="B23" s="30">
        <v>42156</v>
      </c>
      <c r="C23" s="56">
        <v>500</v>
      </c>
      <c r="D23" s="32">
        <f t="shared" ref="D23:H23" ca="1" si="6">IF(ROW()&gt;ROW(C$18)+C$17-1,(OFFSET(C$18,ROW()-ROW(C$18)-C$17,0))*C$15,0)</f>
        <v>75</v>
      </c>
      <c r="E23" s="32">
        <f t="shared" ca="1" si="1"/>
        <v>18.75</v>
      </c>
      <c r="F23" s="32">
        <f t="shared" ca="1" si="6"/>
        <v>5.25</v>
      </c>
      <c r="G23" s="32">
        <f t="shared" ca="1" si="6"/>
        <v>0</v>
      </c>
      <c r="H23" s="32">
        <f t="shared" ca="1" si="6"/>
        <v>0</v>
      </c>
      <c r="I23" s="35">
        <f t="shared" ca="1" si="2"/>
        <v>0</v>
      </c>
    </row>
    <row r="24" spans="2:9" x14ac:dyDescent="0.15">
      <c r="B24" s="30">
        <v>42186</v>
      </c>
      <c r="C24" s="56">
        <v>500</v>
      </c>
      <c r="D24" s="32">
        <f t="shared" ref="D24:H24" ca="1" si="7">IF(ROW()&gt;ROW(C$18)+C$17-1,(OFFSET(C$18,ROW()-ROW(C$18)-C$17,0))*C$15,0)</f>
        <v>75</v>
      </c>
      <c r="E24" s="32">
        <f t="shared" ca="1" si="1"/>
        <v>18.75</v>
      </c>
      <c r="F24" s="32">
        <f t="shared" ca="1" si="7"/>
        <v>6.5625</v>
      </c>
      <c r="G24" s="32">
        <f t="shared" ca="1" si="7"/>
        <v>1.575</v>
      </c>
      <c r="H24" s="32">
        <f t="shared" ca="1" si="7"/>
        <v>0</v>
      </c>
      <c r="I24" s="35">
        <f t="shared" ca="1" si="2"/>
        <v>0</v>
      </c>
    </row>
    <row r="25" spans="2:9" x14ac:dyDescent="0.15">
      <c r="B25" s="30">
        <v>42217</v>
      </c>
      <c r="C25" s="56">
        <v>600</v>
      </c>
      <c r="D25" s="32">
        <f t="shared" ref="D25:H25" ca="1" si="8">IF(ROW()&gt;ROW(C$18)+C$17-1,(OFFSET(C$18,ROW()-ROW(C$18)-C$17,0))*C$15,0)</f>
        <v>90</v>
      </c>
      <c r="E25" s="32">
        <f t="shared" ca="1" si="1"/>
        <v>18.75</v>
      </c>
      <c r="F25" s="32">
        <f t="shared" ca="1" si="8"/>
        <v>6.5625</v>
      </c>
      <c r="G25" s="32">
        <f t="shared" ca="1" si="8"/>
        <v>1.8375000000000001</v>
      </c>
      <c r="H25" s="32">
        <f t="shared" ca="1" si="8"/>
        <v>0</v>
      </c>
      <c r="I25" s="35">
        <f t="shared" ca="1" si="2"/>
        <v>0</v>
      </c>
    </row>
    <row r="26" spans="2:9" x14ac:dyDescent="0.15">
      <c r="B26" s="30">
        <v>42248</v>
      </c>
      <c r="C26" s="56">
        <v>650</v>
      </c>
      <c r="D26" s="32">
        <f t="shared" ref="D26:H26" ca="1" si="9">IF(ROW()&gt;ROW(C$18)+C$17-1,(OFFSET(C$18,ROW()-ROW(C$18)-C$17,0))*C$15,0)</f>
        <v>97.5</v>
      </c>
      <c r="E26" s="32">
        <f t="shared" ca="1" si="1"/>
        <v>18.75</v>
      </c>
      <c r="F26" s="32">
        <f t="shared" ca="1" si="9"/>
        <v>6.5625</v>
      </c>
      <c r="G26" s="32">
        <f t="shared" ca="1" si="9"/>
        <v>2.1</v>
      </c>
      <c r="H26" s="32">
        <f t="shared" ca="1" si="9"/>
        <v>0</v>
      </c>
      <c r="I26" s="35">
        <f t="shared" ca="1" si="2"/>
        <v>0</v>
      </c>
    </row>
    <row r="27" spans="2:9" x14ac:dyDescent="0.15">
      <c r="B27" s="30">
        <v>42278</v>
      </c>
      <c r="C27" s="56">
        <v>700</v>
      </c>
      <c r="D27" s="32">
        <f t="shared" ref="D27:H27" ca="1" si="10">IF(ROW()&gt;ROW(C$18)+C$17-1,(OFFSET(C$18,ROW()-ROW(C$18)-C$17,0))*C$15,0)</f>
        <v>105</v>
      </c>
      <c r="E27" s="32">
        <f t="shared" ca="1" si="1"/>
        <v>22.5</v>
      </c>
      <c r="F27" s="32">
        <f t="shared" ca="1" si="10"/>
        <v>6.5625</v>
      </c>
      <c r="G27" s="32">
        <f t="shared" ca="1" si="10"/>
        <v>2.625</v>
      </c>
      <c r="H27" s="32">
        <f t="shared" ca="1" si="10"/>
        <v>0</v>
      </c>
      <c r="I27" s="35">
        <f t="shared" ca="1" si="2"/>
        <v>0</v>
      </c>
    </row>
    <row r="28" spans="2:9" x14ac:dyDescent="0.15">
      <c r="B28" s="30">
        <v>42309</v>
      </c>
      <c r="C28" s="56">
        <v>600</v>
      </c>
      <c r="D28" s="32">
        <f t="shared" ref="D28:H28" ca="1" si="11">IF(ROW()&gt;ROW(C$18)+C$17-1,(OFFSET(C$18,ROW()-ROW(C$18)-C$17,0))*C$15,0)</f>
        <v>90</v>
      </c>
      <c r="E28" s="32">
        <f t="shared" ca="1" si="1"/>
        <v>24.375</v>
      </c>
      <c r="F28" s="32">
        <f t="shared" ca="1" si="11"/>
        <v>7.8749999999999991</v>
      </c>
      <c r="G28" s="32">
        <f t="shared" ca="1" si="11"/>
        <v>2.625</v>
      </c>
      <c r="H28" s="32">
        <f t="shared" ca="1" si="11"/>
        <v>0</v>
      </c>
      <c r="I28" s="35">
        <f t="shared" ca="1" si="2"/>
        <v>0</v>
      </c>
    </row>
    <row r="29" spans="2:9" x14ac:dyDescent="0.15">
      <c r="B29" s="30">
        <v>42339</v>
      </c>
      <c r="C29" s="56">
        <v>600</v>
      </c>
      <c r="D29" s="32">
        <f t="shared" ref="D29:H29" ca="1" si="12">IF(ROW()&gt;ROW(C$18)+C$17-1,(OFFSET(C$18,ROW()-ROW(C$18)-C$17,0))*C$15,0)</f>
        <v>90</v>
      </c>
      <c r="E29" s="32">
        <f t="shared" ca="1" si="1"/>
        <v>26.25</v>
      </c>
      <c r="F29" s="32">
        <f t="shared" ca="1" si="12"/>
        <v>8.53125</v>
      </c>
      <c r="G29" s="32">
        <f t="shared" ca="1" si="12"/>
        <v>2.625</v>
      </c>
      <c r="H29" s="32">
        <f t="shared" ca="1" si="12"/>
        <v>0</v>
      </c>
      <c r="I29" s="35">
        <f t="shared" ca="1" si="2"/>
        <v>0</v>
      </c>
    </row>
    <row r="30" spans="2:9" x14ac:dyDescent="0.15">
      <c r="B30" s="30">
        <v>42370</v>
      </c>
      <c r="C30" s="31"/>
      <c r="D30" s="32">
        <f t="shared" ref="D30" ca="1" si="13">IF(ROW()&gt;ROW(C$18)+C$17-1,(OFFSET(C$18,ROW()-ROW(C$18)-C$17,0))*C$15,0)</f>
        <v>0</v>
      </c>
      <c r="E30" s="32">
        <f t="shared" ca="1" si="1"/>
        <v>22.5</v>
      </c>
      <c r="F30" s="32">
        <f t="shared" ref="F30:H30" ca="1" si="14">IF(ROW()&gt;ROW(E$18)+E$17-1,(OFFSET(E$18,ROW()-ROW(E$18)-E$17,0))*E$15,0)</f>
        <v>9.1875</v>
      </c>
      <c r="G30" s="32">
        <f t="shared" ca="1" si="14"/>
        <v>2.625</v>
      </c>
      <c r="H30" s="32">
        <f t="shared" ca="1" si="14"/>
        <v>0.70874999999999999</v>
      </c>
      <c r="I30" s="35">
        <f t="shared" ca="1" si="2"/>
        <v>14175</v>
      </c>
    </row>
    <row r="31" spans="2:9" x14ac:dyDescent="0.15">
      <c r="B31" s="30">
        <v>42401</v>
      </c>
      <c r="C31" s="31"/>
      <c r="D31" s="32">
        <f t="shared" ref="D31" ca="1" si="15">IF(ROW()&gt;ROW(C$18)+C$17-1,(OFFSET(C$18,ROW()-ROW(C$18)-C$17,0))*C$15,0)</f>
        <v>0</v>
      </c>
      <c r="E31" s="32">
        <f t="shared" ca="1" si="1"/>
        <v>22.5</v>
      </c>
      <c r="F31" s="32">
        <f t="shared" ref="F31:H31" ca="1" si="16">IF(ROW()&gt;ROW(E$18)+E$17-1,(OFFSET(E$18,ROW()-ROW(E$18)-E$17,0))*E$15,0)</f>
        <v>7.8749999999999991</v>
      </c>
      <c r="G31" s="32">
        <f t="shared" ca="1" si="16"/>
        <v>3.15</v>
      </c>
      <c r="H31" s="32">
        <f t="shared" ca="1" si="16"/>
        <v>0.82687500000000003</v>
      </c>
      <c r="I31" s="35">
        <f t="shared" ca="1" si="2"/>
        <v>16537.5</v>
      </c>
    </row>
    <row r="32" spans="2:9" x14ac:dyDescent="0.15">
      <c r="B32" s="30">
        <v>42430</v>
      </c>
      <c r="C32" s="33"/>
      <c r="D32" s="32">
        <f t="shared" ref="D32" ca="1" si="17">IF(ROW()&gt;ROW(C$18)+C$17-1,(OFFSET(C$18,ROW()-ROW(C$18)-C$17,0))*C$15,0)</f>
        <v>0</v>
      </c>
      <c r="E32" s="32">
        <f t="shared" ca="1" si="1"/>
        <v>0</v>
      </c>
      <c r="F32" s="32">
        <f t="shared" ref="F32:H32" ca="1" si="18">IF(ROW()&gt;ROW(E$18)+E$17-1,(OFFSET(E$18,ROW()-ROW(E$18)-E$17,0))*E$15,0)</f>
        <v>7.8749999999999991</v>
      </c>
      <c r="G32" s="32">
        <f t="shared" ca="1" si="18"/>
        <v>3.4125000000000001</v>
      </c>
      <c r="H32" s="32">
        <f t="shared" ca="1" si="18"/>
        <v>0.94500000000000006</v>
      </c>
      <c r="I32" s="35">
        <f t="shared" ca="1" si="2"/>
        <v>18900</v>
      </c>
    </row>
    <row r="33" spans="2:9" x14ac:dyDescent="0.15">
      <c r="B33" s="30">
        <v>42461</v>
      </c>
      <c r="C33" s="34"/>
      <c r="D33" s="32">
        <f t="shared" ref="D33" ca="1" si="19">IF(ROW()&gt;ROW(C$18)+C$17-1,(OFFSET(C$18,ROW()-ROW(C$18)-C$17,0))*C$15,0)</f>
        <v>0</v>
      </c>
      <c r="E33" s="32">
        <f t="shared" ca="1" si="1"/>
        <v>0</v>
      </c>
      <c r="F33" s="32">
        <f t="shared" ref="F33:H33" ca="1" si="20">IF(ROW()&gt;ROW(E$18)+E$17-1,(OFFSET(E$18,ROW()-ROW(E$18)-E$17,0))*E$15,0)</f>
        <v>0</v>
      </c>
      <c r="G33" s="32">
        <f t="shared" ca="1" si="20"/>
        <v>3.6750000000000003</v>
      </c>
      <c r="H33" s="32">
        <f t="shared" ca="1" si="20"/>
        <v>1.1812500000000001</v>
      </c>
      <c r="I33" s="35">
        <f t="shared" ca="1" si="2"/>
        <v>23625.000000000004</v>
      </c>
    </row>
    <row r="34" spans="2:9" x14ac:dyDescent="0.15">
      <c r="B34" s="30">
        <v>42491</v>
      </c>
      <c r="C34" s="36"/>
      <c r="D34" s="32">
        <f t="shared" ref="D34" ca="1" si="21">IF(ROW()&gt;ROW(C$18)+C$17-1,(OFFSET(C$18,ROW()-ROW(C$18)-C$17,0))*C$15,0)</f>
        <v>0</v>
      </c>
      <c r="E34" s="32">
        <f t="shared" ca="1" si="1"/>
        <v>0</v>
      </c>
      <c r="F34" s="32">
        <f t="shared" ref="F34:H34" ca="1" si="22">IF(ROW()&gt;ROW(E$18)+E$17-1,(OFFSET(E$18,ROW()-ROW(E$18)-E$17,0))*E$15,0)</f>
        <v>0</v>
      </c>
      <c r="G34" s="32">
        <f t="shared" ca="1" si="22"/>
        <v>3.15</v>
      </c>
      <c r="H34" s="32">
        <f t="shared" ca="1" si="22"/>
        <v>1.1812500000000001</v>
      </c>
      <c r="I34" s="35">
        <f t="shared" ca="1" si="2"/>
        <v>23625.000000000004</v>
      </c>
    </row>
    <row r="35" spans="2:9" x14ac:dyDescent="0.15">
      <c r="B35" s="30">
        <v>42522</v>
      </c>
      <c r="C35" s="36"/>
      <c r="D35" s="32">
        <f t="shared" ref="D35:E50" ca="1" si="23">IF(ROW()&gt;ROW(C$18)+C$17-1,(OFFSET(C$18,ROW()-ROW(C$18)-C$17,0))*C$15,0)</f>
        <v>0</v>
      </c>
      <c r="E35" s="32">
        <f t="shared" ca="1" si="23"/>
        <v>0</v>
      </c>
      <c r="F35" s="32">
        <f t="shared" ref="F35:H35" ca="1" si="24">IF(ROW()&gt;ROW(E$18)+E$17-1,(OFFSET(E$18,ROW()-ROW(E$18)-E$17,0))*E$15,0)</f>
        <v>0</v>
      </c>
      <c r="G35" s="32">
        <f t="shared" ca="1" si="24"/>
        <v>3.15</v>
      </c>
      <c r="H35" s="32">
        <f t="shared" ca="1" si="24"/>
        <v>1.1812500000000001</v>
      </c>
      <c r="I35" s="35">
        <f t="shared" ca="1" si="2"/>
        <v>23625.000000000004</v>
      </c>
    </row>
    <row r="36" spans="2:9" x14ac:dyDescent="0.15">
      <c r="B36" s="30">
        <v>42552</v>
      </c>
      <c r="C36" s="36"/>
      <c r="D36" s="32">
        <f t="shared" ref="D36" ca="1" si="25">IF(ROW()&gt;ROW(C$18)+C$17-1,(OFFSET(C$18,ROW()-ROW(C$18)-C$17,0))*C$15,0)</f>
        <v>0</v>
      </c>
      <c r="E36" s="32">
        <f t="shared" ca="1" si="23"/>
        <v>0</v>
      </c>
      <c r="F36" s="32">
        <f t="shared" ref="F36:H36" ca="1" si="26">IF(ROW()&gt;ROW(E$18)+E$17-1,(OFFSET(E$18,ROW()-ROW(E$18)-E$17,0))*E$15,0)</f>
        <v>0</v>
      </c>
      <c r="G36" s="32">
        <f t="shared" ca="1" si="26"/>
        <v>0</v>
      </c>
      <c r="H36" s="32">
        <f t="shared" ca="1" si="26"/>
        <v>1.1812500000000001</v>
      </c>
      <c r="I36" s="35">
        <f t="shared" ca="1" si="2"/>
        <v>23625.000000000004</v>
      </c>
    </row>
    <row r="37" spans="2:9" x14ac:dyDescent="0.15">
      <c r="B37" s="30">
        <v>42583</v>
      </c>
      <c r="C37" s="36"/>
      <c r="D37" s="32">
        <f t="shared" ref="D37" ca="1" si="27">IF(ROW()&gt;ROW(C$18)+C$17-1,(OFFSET(C$18,ROW()-ROW(C$18)-C$17,0))*C$15,0)</f>
        <v>0</v>
      </c>
      <c r="E37" s="32">
        <f t="shared" ca="1" si="23"/>
        <v>0</v>
      </c>
      <c r="F37" s="32">
        <f t="shared" ref="F37:H37" ca="1" si="28">IF(ROW()&gt;ROW(E$18)+E$17-1,(OFFSET(E$18,ROW()-ROW(E$18)-E$17,0))*E$15,0)</f>
        <v>0</v>
      </c>
      <c r="G37" s="32">
        <f t="shared" ca="1" si="28"/>
        <v>0</v>
      </c>
      <c r="H37" s="32">
        <f t="shared" ca="1" si="28"/>
        <v>1.4175</v>
      </c>
      <c r="I37" s="35">
        <f t="shared" ca="1" si="2"/>
        <v>28350</v>
      </c>
    </row>
    <row r="38" spans="2:9" x14ac:dyDescent="0.15">
      <c r="B38" s="30">
        <v>42614</v>
      </c>
      <c r="C38" s="36"/>
      <c r="D38" s="32">
        <f t="shared" ref="D38" ca="1" si="29">IF(ROW()&gt;ROW(C$18)+C$17-1,(OFFSET(C$18,ROW()-ROW(C$18)-C$17,0))*C$15,0)</f>
        <v>0</v>
      </c>
      <c r="E38" s="32">
        <f t="shared" ca="1" si="23"/>
        <v>0</v>
      </c>
      <c r="F38" s="32">
        <f t="shared" ref="F38:H38" ca="1" si="30">IF(ROW()&gt;ROW(E$18)+E$17-1,(OFFSET(E$18,ROW()-ROW(E$18)-E$17,0))*E$15,0)</f>
        <v>0</v>
      </c>
      <c r="G38" s="32">
        <f t="shared" ca="1" si="30"/>
        <v>0</v>
      </c>
      <c r="H38" s="32">
        <f t="shared" ca="1" si="30"/>
        <v>1.535625</v>
      </c>
      <c r="I38" s="35">
        <f t="shared" ca="1" si="2"/>
        <v>30712.5</v>
      </c>
    </row>
    <row r="39" spans="2:9" x14ac:dyDescent="0.15">
      <c r="B39" s="30">
        <v>42644</v>
      </c>
      <c r="C39" s="36"/>
      <c r="D39" s="32">
        <f t="shared" ref="D39" ca="1" si="31">IF(ROW()&gt;ROW(C$18)+C$17-1,(OFFSET(C$18,ROW()-ROW(C$18)-C$17,0))*C$15,0)</f>
        <v>0</v>
      </c>
      <c r="E39" s="32">
        <f t="shared" ca="1" si="23"/>
        <v>0</v>
      </c>
      <c r="F39" s="32">
        <f t="shared" ref="F39:H39" ca="1" si="32">IF(ROW()&gt;ROW(E$18)+E$17-1,(OFFSET(E$18,ROW()-ROW(E$18)-E$17,0))*E$15,0)</f>
        <v>0</v>
      </c>
      <c r="G39" s="32">
        <f t="shared" ca="1" si="32"/>
        <v>0</v>
      </c>
      <c r="H39" s="32">
        <f t="shared" ca="1" si="32"/>
        <v>1.6537500000000001</v>
      </c>
      <c r="I39" s="35">
        <f t="shared" ca="1" si="2"/>
        <v>33075</v>
      </c>
    </row>
    <row r="40" spans="2:9" x14ac:dyDescent="0.15">
      <c r="B40" s="30">
        <v>42675</v>
      </c>
      <c r="C40" s="36"/>
      <c r="D40" s="32">
        <f t="shared" ref="D40" ca="1" si="33">IF(ROW()&gt;ROW(C$18)+C$17-1,(OFFSET(C$18,ROW()-ROW(C$18)-C$17,0))*C$15,0)</f>
        <v>0</v>
      </c>
      <c r="E40" s="32">
        <f t="shared" ca="1" si="23"/>
        <v>0</v>
      </c>
      <c r="F40" s="32">
        <f t="shared" ref="F40:H40" ca="1" si="34">IF(ROW()&gt;ROW(E$18)+E$17-1,(OFFSET(E$18,ROW()-ROW(E$18)-E$17,0))*E$15,0)</f>
        <v>0</v>
      </c>
      <c r="G40" s="32">
        <f t="shared" ca="1" si="34"/>
        <v>0</v>
      </c>
      <c r="H40" s="32">
        <f t="shared" ca="1" si="34"/>
        <v>1.4175</v>
      </c>
      <c r="I40" s="35">
        <f t="shared" ca="1" si="2"/>
        <v>28350</v>
      </c>
    </row>
    <row r="41" spans="2:9" x14ac:dyDescent="0.15">
      <c r="B41" s="30">
        <v>42705</v>
      </c>
      <c r="C41" s="36"/>
      <c r="D41" s="32">
        <f t="shared" ref="D41" ca="1" si="35">IF(ROW()&gt;ROW(C$18)+C$17-1,(OFFSET(C$18,ROW()-ROW(C$18)-C$17,0))*C$15,0)</f>
        <v>0</v>
      </c>
      <c r="E41" s="32">
        <f t="shared" ca="1" si="23"/>
        <v>0</v>
      </c>
      <c r="F41" s="32">
        <f t="shared" ref="F41:H41" ca="1" si="36">IF(ROW()&gt;ROW(E$18)+E$17-1,(OFFSET(E$18,ROW()-ROW(E$18)-E$17,0))*E$15,0)</f>
        <v>0</v>
      </c>
      <c r="G41" s="32">
        <f t="shared" ca="1" si="36"/>
        <v>0</v>
      </c>
      <c r="H41" s="32">
        <f t="shared" ca="1" si="36"/>
        <v>1.4175</v>
      </c>
      <c r="I41" s="35">
        <f t="shared" ca="1" si="2"/>
        <v>28350</v>
      </c>
    </row>
    <row r="42" spans="2:9" x14ac:dyDescent="0.15">
      <c r="B42" s="30">
        <v>42736</v>
      </c>
      <c r="C42" s="36"/>
      <c r="D42" s="32">
        <f t="shared" ref="D42" ca="1" si="37">IF(ROW()&gt;ROW(C$18)+C$17-1,(OFFSET(C$18,ROW()-ROW(C$18)-C$17,0))*C$15,0)</f>
        <v>0</v>
      </c>
      <c r="E42" s="32">
        <f t="shared" ca="1" si="23"/>
        <v>0</v>
      </c>
      <c r="F42" s="32">
        <f t="shared" ref="F42:H42" ca="1" si="38">IF(ROW()&gt;ROW(E$18)+E$17-1,(OFFSET(E$18,ROW()-ROW(E$18)-E$17,0))*E$15,0)</f>
        <v>0</v>
      </c>
      <c r="G42" s="32">
        <f t="shared" ca="1" si="38"/>
        <v>0</v>
      </c>
      <c r="H42" s="32">
        <f t="shared" ca="1" si="38"/>
        <v>0</v>
      </c>
      <c r="I42" s="35">
        <f t="shared" ca="1" si="2"/>
        <v>0</v>
      </c>
    </row>
    <row r="43" spans="2:9" x14ac:dyDescent="0.15">
      <c r="B43" s="30">
        <v>42767</v>
      </c>
      <c r="C43" s="36"/>
      <c r="D43" s="32">
        <f t="shared" ref="D43" ca="1" si="39">IF(ROW()&gt;ROW(C$18)+C$17-1,(OFFSET(C$18,ROW()-ROW(C$18)-C$17,0))*C$15,0)</f>
        <v>0</v>
      </c>
      <c r="E43" s="32">
        <f t="shared" ca="1" si="23"/>
        <v>0</v>
      </c>
      <c r="F43" s="32">
        <f t="shared" ref="F43:H43" ca="1" si="40">IF(ROW()&gt;ROW(E$18)+E$17-1,(OFFSET(E$18,ROW()-ROW(E$18)-E$17,0))*E$15,0)</f>
        <v>0</v>
      </c>
      <c r="G43" s="32">
        <f t="shared" ca="1" si="40"/>
        <v>0</v>
      </c>
      <c r="H43" s="32">
        <f t="shared" ca="1" si="40"/>
        <v>0</v>
      </c>
      <c r="I43" s="35">
        <f t="shared" ca="1" si="2"/>
        <v>0</v>
      </c>
    </row>
    <row r="44" spans="2:9" x14ac:dyDescent="0.15">
      <c r="B44" s="30">
        <v>42795</v>
      </c>
      <c r="C44" s="36"/>
      <c r="D44" s="32">
        <f t="shared" ref="D44" ca="1" si="41">IF(ROW()&gt;ROW(C$18)+C$17-1,(OFFSET(C$18,ROW()-ROW(C$18)-C$17,0))*C$15,0)</f>
        <v>0</v>
      </c>
      <c r="E44" s="32">
        <f t="shared" ca="1" si="23"/>
        <v>0</v>
      </c>
      <c r="F44" s="32">
        <f t="shared" ref="F44:H44" ca="1" si="42">IF(ROW()&gt;ROW(E$18)+E$17-1,(OFFSET(E$18,ROW()-ROW(E$18)-E$17,0))*E$15,0)</f>
        <v>0</v>
      </c>
      <c r="G44" s="32">
        <f t="shared" ca="1" si="42"/>
        <v>0</v>
      </c>
      <c r="H44" s="32">
        <f t="shared" ca="1" si="42"/>
        <v>0</v>
      </c>
      <c r="I44" s="35">
        <f t="shared" ca="1" si="2"/>
        <v>0</v>
      </c>
    </row>
    <row r="45" spans="2:9" x14ac:dyDescent="0.15">
      <c r="B45" s="30">
        <v>42826</v>
      </c>
      <c r="C45" s="36"/>
      <c r="D45" s="32">
        <f t="shared" ref="D45" ca="1" si="43">IF(ROW()&gt;ROW(C$18)+C$17-1,(OFFSET(C$18,ROW()-ROW(C$18)-C$17,0))*C$15,0)</f>
        <v>0</v>
      </c>
      <c r="E45" s="32">
        <f t="shared" ca="1" si="23"/>
        <v>0</v>
      </c>
      <c r="F45" s="32">
        <f t="shared" ref="F45:H45" ca="1" si="44">IF(ROW()&gt;ROW(E$18)+E$17-1,(OFFSET(E$18,ROW()-ROW(E$18)-E$17,0))*E$15,0)</f>
        <v>0</v>
      </c>
      <c r="G45" s="32">
        <f t="shared" ca="1" si="44"/>
        <v>0</v>
      </c>
      <c r="H45" s="32">
        <f t="shared" ca="1" si="44"/>
        <v>0</v>
      </c>
      <c r="I45" s="35">
        <f t="shared" ca="1" si="2"/>
        <v>0</v>
      </c>
    </row>
    <row r="46" spans="2:9" x14ac:dyDescent="0.15">
      <c r="B46" s="30">
        <v>42856</v>
      </c>
      <c r="C46" s="36"/>
      <c r="D46" s="32">
        <f t="shared" ref="D46" ca="1" si="45">IF(ROW()&gt;ROW(C$18)+C$17-1,(OFFSET(C$18,ROW()-ROW(C$18)-C$17,0))*C$15,0)</f>
        <v>0</v>
      </c>
      <c r="E46" s="32">
        <f t="shared" ca="1" si="23"/>
        <v>0</v>
      </c>
      <c r="F46" s="32">
        <f t="shared" ref="F46:H46" ca="1" si="46">IF(ROW()&gt;ROW(E$18)+E$17-1,(OFFSET(E$18,ROW()-ROW(E$18)-E$17,0))*E$15,0)</f>
        <v>0</v>
      </c>
      <c r="G46" s="32">
        <f t="shared" ca="1" si="46"/>
        <v>0</v>
      </c>
      <c r="H46" s="32">
        <f t="shared" ca="1" si="46"/>
        <v>0</v>
      </c>
      <c r="I46" s="35">
        <f t="shared" ca="1" si="2"/>
        <v>0</v>
      </c>
    </row>
    <row r="47" spans="2:9" x14ac:dyDescent="0.15">
      <c r="B47" s="30">
        <v>42887</v>
      </c>
      <c r="C47" s="36"/>
      <c r="D47" s="32">
        <f t="shared" ref="D47" ca="1" si="47">IF(ROW()&gt;ROW(C$18)+C$17-1,(OFFSET(C$18,ROW()-ROW(C$18)-C$17,0))*C$15,0)</f>
        <v>0</v>
      </c>
      <c r="E47" s="32">
        <f t="shared" ca="1" si="23"/>
        <v>0</v>
      </c>
      <c r="F47" s="32">
        <f t="shared" ref="F47:H47" ca="1" si="48">IF(ROW()&gt;ROW(E$18)+E$17-1,(OFFSET(E$18,ROW()-ROW(E$18)-E$17,0))*E$15,0)</f>
        <v>0</v>
      </c>
      <c r="G47" s="32">
        <f t="shared" ca="1" si="48"/>
        <v>0</v>
      </c>
      <c r="H47" s="32">
        <f t="shared" ca="1" si="48"/>
        <v>0</v>
      </c>
      <c r="I47" s="35">
        <f t="shared" ca="1" si="2"/>
        <v>0</v>
      </c>
    </row>
    <row r="48" spans="2:9" x14ac:dyDescent="0.15">
      <c r="B48" s="30">
        <v>42917</v>
      </c>
      <c r="C48" s="36"/>
      <c r="D48" s="32">
        <f t="shared" ref="D48" ca="1" si="49">IF(ROW()&gt;ROW(C$18)+C$17-1,(OFFSET(C$18,ROW()-ROW(C$18)-C$17,0))*C$15,0)</f>
        <v>0</v>
      </c>
      <c r="E48" s="32">
        <f t="shared" ca="1" si="23"/>
        <v>0</v>
      </c>
      <c r="F48" s="32">
        <f t="shared" ref="F48:H48" ca="1" si="50">IF(ROW()&gt;ROW(E$18)+E$17-1,(OFFSET(E$18,ROW()-ROW(E$18)-E$17,0))*E$15,0)</f>
        <v>0</v>
      </c>
      <c r="G48" s="32">
        <f t="shared" ca="1" si="50"/>
        <v>0</v>
      </c>
      <c r="H48" s="32">
        <f t="shared" ca="1" si="50"/>
        <v>0</v>
      </c>
      <c r="I48" s="35">
        <f t="shared" ca="1" si="2"/>
        <v>0</v>
      </c>
    </row>
    <row r="49" spans="2:9" x14ac:dyDescent="0.15">
      <c r="B49" s="30">
        <v>42948</v>
      </c>
      <c r="C49" s="36"/>
      <c r="D49" s="32">
        <f t="shared" ref="D49" ca="1" si="51">IF(ROW()&gt;ROW(C$18)+C$17-1,(OFFSET(C$18,ROW()-ROW(C$18)-C$17,0))*C$15,0)</f>
        <v>0</v>
      </c>
      <c r="E49" s="32">
        <f t="shared" ca="1" si="23"/>
        <v>0</v>
      </c>
      <c r="F49" s="32">
        <f t="shared" ref="F49:H49" ca="1" si="52">IF(ROW()&gt;ROW(E$18)+E$17-1,(OFFSET(E$18,ROW()-ROW(E$18)-E$17,0))*E$15,0)</f>
        <v>0</v>
      </c>
      <c r="G49" s="32">
        <f t="shared" ca="1" si="52"/>
        <v>0</v>
      </c>
      <c r="H49" s="32">
        <f t="shared" ca="1" si="52"/>
        <v>0</v>
      </c>
      <c r="I49" s="35">
        <f t="shared" ca="1" si="2"/>
        <v>0</v>
      </c>
    </row>
    <row r="50" spans="2:9" x14ac:dyDescent="0.15">
      <c r="B50" s="30">
        <v>42979</v>
      </c>
      <c r="C50" s="36"/>
      <c r="D50" s="32">
        <f t="shared" ref="D50" ca="1" si="53">IF(ROW()&gt;ROW(C$18)+C$17-1,(OFFSET(C$18,ROW()-ROW(C$18)-C$17,0))*C$15,0)</f>
        <v>0</v>
      </c>
      <c r="E50" s="32">
        <f t="shared" ca="1" si="23"/>
        <v>0</v>
      </c>
      <c r="F50" s="32">
        <f t="shared" ref="F50:H50" ca="1" si="54">IF(ROW()&gt;ROW(E$18)+E$17-1,(OFFSET(E$18,ROW()-ROW(E$18)-E$17,0))*E$15,0)</f>
        <v>0</v>
      </c>
      <c r="G50" s="32">
        <f t="shared" ca="1" si="54"/>
        <v>0</v>
      </c>
      <c r="H50" s="32">
        <f t="shared" ca="1" si="54"/>
        <v>0</v>
      </c>
      <c r="I50" s="35">
        <f t="shared" ca="1" si="2"/>
        <v>0</v>
      </c>
    </row>
    <row r="51" spans="2:9" x14ac:dyDescent="0.15">
      <c r="B51" s="30">
        <v>43009</v>
      </c>
      <c r="C51" s="36"/>
      <c r="D51" s="32">
        <f t="shared" ref="D51:E55" ca="1" si="55">IF(ROW()&gt;ROW(C$18)+C$17-1,(OFFSET(C$18,ROW()-ROW(C$18)-C$17,0))*C$15,0)</f>
        <v>0</v>
      </c>
      <c r="E51" s="32">
        <f t="shared" ca="1" si="55"/>
        <v>0</v>
      </c>
      <c r="F51" s="32">
        <f t="shared" ref="F51:H51" ca="1" si="56">IF(ROW()&gt;ROW(E$18)+E$17-1,(OFFSET(E$18,ROW()-ROW(E$18)-E$17,0))*E$15,0)</f>
        <v>0</v>
      </c>
      <c r="G51" s="32">
        <f t="shared" ca="1" si="56"/>
        <v>0</v>
      </c>
      <c r="H51" s="32">
        <f t="shared" ca="1" si="56"/>
        <v>0</v>
      </c>
      <c r="I51" s="35">
        <f t="shared" ca="1" si="2"/>
        <v>0</v>
      </c>
    </row>
    <row r="52" spans="2:9" x14ac:dyDescent="0.15">
      <c r="B52" s="30">
        <v>43040</v>
      </c>
      <c r="C52" s="36"/>
      <c r="D52" s="32">
        <f t="shared" ref="D52" ca="1" si="57">IF(ROW()&gt;ROW(C$18)+C$17-1,(OFFSET(C$18,ROW()-ROW(C$18)-C$17,0))*C$15,0)</f>
        <v>0</v>
      </c>
      <c r="E52" s="32">
        <f t="shared" ca="1" si="55"/>
        <v>0</v>
      </c>
      <c r="F52" s="32">
        <f t="shared" ref="F52:H52" ca="1" si="58">IF(ROW()&gt;ROW(E$18)+E$17-1,(OFFSET(E$18,ROW()-ROW(E$18)-E$17,0))*E$15,0)</f>
        <v>0</v>
      </c>
      <c r="G52" s="32">
        <f t="shared" ca="1" si="58"/>
        <v>0</v>
      </c>
      <c r="H52" s="32">
        <f t="shared" ca="1" si="58"/>
        <v>0</v>
      </c>
      <c r="I52" s="35">
        <f t="shared" ca="1" si="2"/>
        <v>0</v>
      </c>
    </row>
    <row r="53" spans="2:9" x14ac:dyDescent="0.15">
      <c r="B53" s="30">
        <v>43070</v>
      </c>
      <c r="C53" s="36"/>
      <c r="D53" s="32">
        <f t="shared" ref="D53" ca="1" si="59">IF(ROW()&gt;ROW(C$18)+C$17-1,(OFFSET(C$18,ROW()-ROW(C$18)-C$17,0))*C$15,0)</f>
        <v>0</v>
      </c>
      <c r="E53" s="32">
        <f t="shared" ca="1" si="55"/>
        <v>0</v>
      </c>
      <c r="F53" s="32">
        <f t="shared" ref="F53:H53" ca="1" si="60">IF(ROW()&gt;ROW(E$18)+E$17-1,(OFFSET(E$18,ROW()-ROW(E$18)-E$17,0))*E$15,0)</f>
        <v>0</v>
      </c>
      <c r="G53" s="32">
        <f t="shared" ca="1" si="60"/>
        <v>0</v>
      </c>
      <c r="H53" s="32">
        <f t="shared" ca="1" si="60"/>
        <v>0</v>
      </c>
      <c r="I53" s="35">
        <f t="shared" ca="1" si="2"/>
        <v>0</v>
      </c>
    </row>
    <row r="54" spans="2:9" x14ac:dyDescent="0.15">
      <c r="B54" s="30">
        <v>43101</v>
      </c>
      <c r="C54" s="36"/>
      <c r="D54" s="32">
        <f t="shared" ref="D54" ca="1" si="61">IF(ROW()&gt;ROW(C$18)+C$17-1,(OFFSET(C$18,ROW()-ROW(C$18)-C$17,0))*C$15,0)</f>
        <v>0</v>
      </c>
      <c r="E54" s="32">
        <f t="shared" ca="1" si="55"/>
        <v>0</v>
      </c>
      <c r="F54" s="32">
        <f t="shared" ref="F54:H54" ca="1" si="62">IF(ROW()&gt;ROW(E$18)+E$17-1,(OFFSET(E$18,ROW()-ROW(E$18)-E$17,0))*E$15,0)</f>
        <v>0</v>
      </c>
      <c r="G54" s="32">
        <f t="shared" ca="1" si="62"/>
        <v>0</v>
      </c>
      <c r="H54" s="32">
        <f t="shared" ca="1" si="62"/>
        <v>0</v>
      </c>
      <c r="I54" s="35">
        <f t="shared" ca="1" si="2"/>
        <v>0</v>
      </c>
    </row>
    <row r="55" spans="2:9" x14ac:dyDescent="0.15">
      <c r="B55" s="30">
        <v>43132</v>
      </c>
      <c r="C55" s="36"/>
      <c r="D55" s="32">
        <f t="shared" ref="D55" ca="1" si="63">IF(ROW()&gt;ROW(C$18)+C$17-1,(OFFSET(C$18,ROW()-ROW(C$18)-C$17,0))*C$15,0)</f>
        <v>0</v>
      </c>
      <c r="E55" s="32">
        <f t="shared" ca="1" si="55"/>
        <v>0</v>
      </c>
      <c r="F55" s="32">
        <f t="shared" ref="F55:H55" ca="1" si="64">IF(ROW()&gt;ROW(E$18)+E$17-1,(OFFSET(E$18,ROW()-ROW(E$18)-E$17,0))*E$15,0)</f>
        <v>0</v>
      </c>
      <c r="G55" s="32">
        <f t="shared" ca="1" si="64"/>
        <v>0</v>
      </c>
      <c r="H55" s="32">
        <f t="shared" ca="1" si="64"/>
        <v>0</v>
      </c>
      <c r="I55" s="35">
        <f t="shared" ca="1" si="2"/>
        <v>0</v>
      </c>
    </row>
    <row r="56" spans="2:9" x14ac:dyDescent="0.15">
      <c r="B56" s="24" t="s">
        <v>13</v>
      </c>
      <c r="C56" s="25">
        <f t="shared" ref="C56:I56" si="65">SUM(C18:C55)</f>
        <v>6200</v>
      </c>
      <c r="D56" s="25">
        <f t="shared" ca="1" si="65"/>
        <v>930</v>
      </c>
      <c r="E56" s="25">
        <f t="shared" ca="1" si="65"/>
        <v>232.5</v>
      </c>
      <c r="F56" s="25">
        <f t="shared" ca="1" si="65"/>
        <v>81.375</v>
      </c>
      <c r="G56" s="25">
        <f t="shared" ca="1" si="65"/>
        <v>32.549999999999997</v>
      </c>
      <c r="H56" s="25">
        <f t="shared" ca="1" si="65"/>
        <v>14.647500000000003</v>
      </c>
      <c r="I56" s="37">
        <f t="shared" ca="1" si="65"/>
        <v>292950</v>
      </c>
    </row>
    <row r="57" spans="2:9" x14ac:dyDescent="0.15">
      <c r="G57" s="23"/>
      <c r="H57" s="23"/>
    </row>
    <row r="58" spans="2:9" x14ac:dyDescent="0.15">
      <c r="G58" s="23"/>
      <c r="H58" s="23"/>
    </row>
    <row r="59" spans="2:9" x14ac:dyDescent="0.15">
      <c r="G59" s="23"/>
      <c r="H59" s="23"/>
    </row>
    <row r="60" spans="2:9" x14ac:dyDescent="0.15">
      <c r="G60" s="23"/>
      <c r="H60" s="23"/>
    </row>
    <row r="61" spans="2:9" x14ac:dyDescent="0.15">
      <c r="G61" s="23"/>
      <c r="H61" s="23"/>
    </row>
    <row r="62" spans="2:9" x14ac:dyDescent="0.15">
      <c r="G62" s="23"/>
      <c r="H62" s="23"/>
    </row>
    <row r="63" spans="2:9" x14ac:dyDescent="0.15">
      <c r="B63" s="8" t="str">
        <f t="shared" ref="B63:G63" si="66">C14</f>
        <v>Raw</v>
      </c>
      <c r="C63" s="8" t="str">
        <f t="shared" si="66"/>
        <v>Inquiry</v>
      </c>
      <c r="D63" s="8" t="str">
        <f t="shared" si="66"/>
        <v>MQL</v>
      </c>
      <c r="E63" s="8" t="str">
        <f t="shared" si="66"/>
        <v>SAL</v>
      </c>
      <c r="F63" s="8" t="str">
        <f t="shared" si="66"/>
        <v>SQL</v>
      </c>
      <c r="G63" s="8" t="str">
        <f t="shared" si="66"/>
        <v>Customer</v>
      </c>
      <c r="H63" s="8"/>
    </row>
    <row r="64" spans="2:9" x14ac:dyDescent="0.15">
      <c r="B64" s="17">
        <f t="shared" ref="B64:G64" si="67">C56</f>
        <v>6200</v>
      </c>
      <c r="C64" s="17">
        <f t="shared" ca="1" si="67"/>
        <v>930</v>
      </c>
      <c r="D64" s="17">
        <f t="shared" ca="1" si="67"/>
        <v>232.5</v>
      </c>
      <c r="E64" s="17">
        <f t="shared" ca="1" si="67"/>
        <v>81.375</v>
      </c>
      <c r="F64" s="17">
        <f t="shared" ca="1" si="67"/>
        <v>32.549999999999997</v>
      </c>
      <c r="G64" s="17">
        <f t="shared" ca="1" si="67"/>
        <v>14.647500000000003</v>
      </c>
      <c r="H64" s="17"/>
    </row>
    <row r="65" spans="2:8" x14ac:dyDescent="0.15">
      <c r="B65" s="17">
        <f t="shared" ref="B65:G65" si="68">0-B64</f>
        <v>-6200</v>
      </c>
      <c r="C65" s="17">
        <f t="shared" ca="1" si="68"/>
        <v>-930</v>
      </c>
      <c r="D65" s="17">
        <f t="shared" ca="1" si="68"/>
        <v>-232.5</v>
      </c>
      <c r="E65" s="17">
        <f t="shared" ca="1" si="68"/>
        <v>-81.375</v>
      </c>
      <c r="F65" s="17">
        <f t="shared" ca="1" si="68"/>
        <v>-32.549999999999997</v>
      </c>
      <c r="G65" s="17">
        <f t="shared" ca="1" si="68"/>
        <v>-14.647500000000003</v>
      </c>
      <c r="H65" s="23"/>
    </row>
    <row r="66" spans="2:8" x14ac:dyDescent="0.15">
      <c r="G66" s="23"/>
      <c r="H66" s="23"/>
    </row>
    <row r="67" spans="2:8" x14ac:dyDescent="0.15">
      <c r="G67" s="23"/>
      <c r="H67" s="23"/>
    </row>
    <row r="68" spans="2:8" x14ac:dyDescent="0.15">
      <c r="G68" s="23"/>
      <c r="H68" s="23"/>
    </row>
    <row r="69" spans="2:8" x14ac:dyDescent="0.15">
      <c r="G69" s="23"/>
      <c r="H69" s="23"/>
    </row>
    <row r="70" spans="2:8" x14ac:dyDescent="0.15">
      <c r="G70" s="23"/>
      <c r="H70" s="23"/>
    </row>
    <row r="71" spans="2:8" x14ac:dyDescent="0.15">
      <c r="G71" s="23"/>
      <c r="H71" s="23"/>
    </row>
    <row r="72" spans="2:8" x14ac:dyDescent="0.15">
      <c r="G72" s="23"/>
      <c r="H72" s="23"/>
    </row>
    <row r="73" spans="2:8" x14ac:dyDescent="0.15">
      <c r="G73" s="23"/>
      <c r="H73" s="23"/>
    </row>
    <row r="74" spans="2:8" x14ac:dyDescent="0.15">
      <c r="G74" s="23"/>
      <c r="H74" s="23"/>
    </row>
  </sheetData>
  <mergeCells count="5">
    <mergeCell ref="C10:E10"/>
    <mergeCell ref="C5:E5"/>
    <mergeCell ref="C6:E6"/>
    <mergeCell ref="C7:E7"/>
    <mergeCell ref="C9:E9"/>
  </mergeCells>
  <conditionalFormatting sqref="D18:H18 D19:D29 F19:H29">
    <cfRule type="cellIs" dxfId="2" priority="6" operator="equal">
      <formula>0</formula>
    </cfRule>
  </conditionalFormatting>
  <conditionalFormatting sqref="D30:D55 F30:H55">
    <cfRule type="cellIs" dxfId="1" priority="5" operator="equal">
      <formula>0</formula>
    </cfRule>
  </conditionalFormatting>
  <conditionalFormatting sqref="E19:E55">
    <cfRule type="cellIs" dxfId="0" priority="1" operator="equal">
      <formula>0</formula>
    </cfRule>
  </conditionalFormatting>
  <pageMargins left="0.7" right="0.7" top="0.75" bottom="0.75" header="0.3" footer="0.3"/>
  <pageSetup orientation="portrait"/>
  <ignoredErrors>
    <ignoredError sqref="C56" formulaRange="1"/>
  </ignoredErrors>
  <drawing r:id="rId1"/>
  <legacyDrawing r:id="rId2"/>
  <oleObjects>
    <mc:AlternateContent xmlns:mc="http://schemas.openxmlformats.org/markup-compatibility/2006">
      <mc:Choice Requires="x14">
        <oleObject progId="Word.Document.12" shapeId="1025" r:id="rId3">
          <objectPr defaultSize="0" r:id="rId4">
            <anchor moveWithCells="1">
              <from>
                <xdr:col>9</xdr:col>
                <xdr:colOff>495300</xdr:colOff>
                <xdr:row>12</xdr:row>
                <xdr:rowOff>12700</xdr:rowOff>
              </from>
              <to>
                <xdr:col>13</xdr:col>
                <xdr:colOff>381000</xdr:colOff>
                <xdr:row>25</xdr:row>
                <xdr:rowOff>0</xdr:rowOff>
              </to>
            </anchor>
          </objectPr>
        </oleObject>
      </mc:Choice>
      <mc:Fallback>
        <oleObject progId="Word.Document.12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Planner</vt:lpstr>
    </vt:vector>
  </TitlesOfParts>
  <Manager/>
  <Company>Digital Pi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Grubb</dc:creator>
  <cp:keywords/>
  <dc:description>Digital Pi Waterfall Model projects conversion on time and leads from net new leads (raw) to customer._x000d__x000d__x000d_</dc:description>
  <cp:lastModifiedBy>Microsoft Office User</cp:lastModifiedBy>
  <cp:lastPrinted>2013-08-21T16:45:15Z</cp:lastPrinted>
  <dcterms:created xsi:type="dcterms:W3CDTF">2013-07-25T01:12:24Z</dcterms:created>
  <dcterms:modified xsi:type="dcterms:W3CDTF">2016-06-22T16:18:42Z</dcterms:modified>
  <cp:category/>
</cp:coreProperties>
</file>